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40" windowHeight="11040" activeTab="1"/>
  </bookViews>
  <sheets>
    <sheet name="Planilha Orçamentária" sheetId="2" r:id="rId1"/>
    <sheet name="Cronograma" sheetId="1" r:id="rId2"/>
  </sheets>
  <externalReferences>
    <externalReference r:id="rId3"/>
  </externalReferences>
  <definedNames>
    <definedName name="_xlnm.Print_Area" localSheetId="1">Cronograma!$A$1:$L$43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2"/>
  <c r="G24"/>
  <c r="H24" s="1"/>
  <c r="E24"/>
  <c r="G23"/>
  <c r="H23" s="1"/>
  <c r="E23"/>
  <c r="G21"/>
  <c r="H21" s="1"/>
  <c r="E21"/>
  <c r="E22" s="1"/>
  <c r="H22" s="1"/>
  <c r="E20"/>
  <c r="H20" s="1"/>
  <c r="H19"/>
  <c r="G19"/>
  <c r="H18"/>
  <c r="H17"/>
  <c r="H16"/>
  <c r="E16"/>
  <c r="G15"/>
  <c r="H15" s="1"/>
  <c r="H14"/>
  <c r="G14"/>
  <c r="G13"/>
  <c r="H13" s="1"/>
  <c r="E13"/>
  <c r="H12"/>
  <c r="E12"/>
  <c r="H11"/>
  <c r="H10"/>
  <c r="H9"/>
  <c r="H25" s="1"/>
  <c r="J42" s="1"/>
  <c r="G9"/>
  <c r="G37" i="1" l="1"/>
  <c r="C28"/>
  <c r="K27" s="1"/>
  <c r="K37" l="1"/>
  <c r="G38" s="1"/>
  <c r="C37"/>
  <c r="L27" l="1"/>
  <c r="L37" s="1"/>
  <c r="C38"/>
  <c r="C39" s="1"/>
  <c r="G39" s="1"/>
</calcChain>
</file>

<file path=xl/sharedStrings.xml><?xml version="1.0" encoding="utf-8"?>
<sst xmlns="http://schemas.openxmlformats.org/spreadsheetml/2006/main" count="96" uniqueCount="68">
  <si>
    <t xml:space="preserve">Obra: </t>
  </si>
  <si>
    <t>Local:</t>
  </si>
  <si>
    <t>Rua Palmiro Novi X Vereador Daniel de Aguiar de Souza - Bairro: Arapongal</t>
  </si>
  <si>
    <t>Município:</t>
  </si>
  <si>
    <t>Registro/SP</t>
  </si>
  <si>
    <t>Item</t>
  </si>
  <si>
    <t>Descrição</t>
  </si>
  <si>
    <t>Período</t>
  </si>
  <si>
    <t>Valor do item</t>
  </si>
  <si>
    <t>Participação %</t>
  </si>
  <si>
    <t>30 Dias</t>
  </si>
  <si>
    <t>01</t>
  </si>
  <si>
    <t>Substituição de Cobertura</t>
  </si>
  <si>
    <t>Total acumulado (R$)</t>
  </si>
  <si>
    <t>Percentual Mensal</t>
  </si>
  <si>
    <t>Percentual Acumulado</t>
  </si>
  <si>
    <t>Fonte: Boletim 165 e Tabela Sinapi 08/2015</t>
  </si>
  <si>
    <t>PLANILHA ORÇAMENTÁRIA</t>
  </si>
  <si>
    <r>
      <t xml:space="preserve">OBRA: </t>
    </r>
    <r>
      <rPr>
        <sz val="12"/>
        <color indexed="8"/>
        <rFont val="Arial"/>
        <family val="2"/>
      </rPr>
      <t>SUBSTITUIÇÃO DE COBERTURA</t>
    </r>
  </si>
  <si>
    <r>
      <t xml:space="preserve">LOCAL: </t>
    </r>
    <r>
      <rPr>
        <sz val="12"/>
        <color indexed="8"/>
        <rFont val="Arial"/>
        <family val="2"/>
      </rPr>
      <t xml:space="preserve">PRAÇA ECO-TURÍSTICA DO ARAPONGA, Nº 20 - </t>
    </r>
    <r>
      <rPr>
        <b/>
        <sz val="12"/>
        <color indexed="8"/>
        <rFont val="Arial"/>
        <family val="2"/>
      </rPr>
      <t>BAIRRO:</t>
    </r>
    <r>
      <rPr>
        <sz val="12"/>
        <color indexed="8"/>
        <rFont val="Arial"/>
        <family val="2"/>
      </rPr>
      <t xml:space="preserve"> ARAPONGAL - </t>
    </r>
    <r>
      <rPr>
        <b/>
        <sz val="12"/>
        <color indexed="8"/>
        <rFont val="Arial"/>
        <family val="2"/>
      </rPr>
      <t xml:space="preserve">MUNICÍPIO: </t>
    </r>
    <r>
      <rPr>
        <sz val="12"/>
        <color indexed="8"/>
        <rFont val="Arial"/>
        <family val="2"/>
      </rPr>
      <t>REGISTRO/SP</t>
    </r>
  </si>
  <si>
    <r>
      <t xml:space="preserve">FONTE: </t>
    </r>
    <r>
      <rPr>
        <sz val="12"/>
        <color indexed="8"/>
        <rFont val="Arial"/>
        <family val="2"/>
      </rPr>
      <t>BOLETIM 165 E TABELA SINAPI 08/2015</t>
    </r>
  </si>
  <si>
    <t>FONTE</t>
  </si>
  <si>
    <t>CÓDIGO</t>
  </si>
  <si>
    <t>DISCRIMINAÇÃO DOS SERVIÇOS</t>
  </si>
  <si>
    <t>UNID</t>
  </si>
  <si>
    <t>QUANT</t>
  </si>
  <si>
    <t>P. UNIT.</t>
  </si>
  <si>
    <t>P. UNITÁRIO</t>
  </si>
  <si>
    <t xml:space="preserve">SUBTOTAL </t>
  </si>
  <si>
    <t>C/BDI 24,03%</t>
  </si>
  <si>
    <t>( R$ )</t>
  </si>
  <si>
    <t>ITEM 02- SUBSTITUIÇÃO DA COBERTURA</t>
  </si>
  <si>
    <t>SINAPI-08/2015</t>
  </si>
  <si>
    <t>RETIRADA DE FORRO EM REGUAS DE PVC, INCLUSIVE RETIRADA DE PERFIS</t>
  </si>
  <si>
    <t>M2</t>
  </si>
  <si>
    <t>CPOS 165</t>
  </si>
  <si>
    <t>RETIRADA DE PEÇAS LINEARES EM MADEIRA COM SEÇÃO ATÉ 60 CM²</t>
  </si>
  <si>
    <t>M</t>
  </si>
  <si>
    <t>RETIRADA DE CUMEEIRA, ESPIGÃO OU RUFO PERFIL QUALQUER</t>
  </si>
  <si>
    <t>REMOÇÃO DE CALHA OU RUFO</t>
  </si>
  <si>
    <t>RETIRADA DE TELHAS ONDULADAS</t>
  </si>
  <si>
    <t>RETIRADA DE ESTRUTURA DE MADEIRA COM TESOURAS PARA TELHAS ONDULADAS</t>
  </si>
  <si>
    <t>ESTRUTURA DE MADEIRA DE LEI PRIMEIRA QUALIDADE, SERRADA, NAO APARELHADA, PARA TELHAS ONDULADAS, VAOS ATE 7M</t>
  </si>
  <si>
    <t>TELHA EM FIBRA VEGETAL, PERFIL ONDULADO COM ESPESSURA DE 3 MM</t>
  </si>
  <si>
    <t>CUMEEIRA EM FIBRA VEGETAL, LISA COM ESPESSURA DE 3 MM</t>
  </si>
  <si>
    <t>CALHA, RUFO, AFINS EM CHAPA GALVANIZADA Nº 24 - CORTE 0,33 M</t>
  </si>
  <si>
    <t>CALHA EM CHAPA DE ACO GALVANIZADO NUMERO 24, DESENVOLVIMENTO DE 50CM</t>
  </si>
  <si>
    <t>TESTEIRA EM TÁBUA APARELHADA, COM LARGURA DE ATÉ 20 CM</t>
  </si>
  <si>
    <t>RECOLOCACO DE FORROS EM REGUA DE PVC E PERFIS, CONSIDERANDO REAPROVEITAMENTO DO MATERIAL</t>
  </si>
  <si>
    <t>FORRO EM LÂMINA DE PVC</t>
  </si>
  <si>
    <t>74065/002</t>
  </si>
  <si>
    <t>PINTURA ESMALTE ACETINADO PARA MADEIRA, DUAS DEMAOS, SOBRE FUNDO NIVELADOR BRANCO</t>
  </si>
  <si>
    <t>REMOCAO MANUAL DE ENTULHO</t>
  </si>
  <si>
    <t>M3</t>
  </si>
  <si>
    <t>TOTAL</t>
  </si>
  <si>
    <t>REGISTRO, 19 DE OUTUBRO DE 2015</t>
  </si>
  <si>
    <t>MARILAYNE DE B. M. CUGLER</t>
  </si>
  <si>
    <t>CHEFE DE DIVISÃO TÉC.E PROJETO DE ENG. E MANUTENÇÃO DA REDE FÍSICA MUNICIPAL</t>
  </si>
  <si>
    <t>CREA 50.611.220-57</t>
  </si>
  <si>
    <t>ROBERTO FRANCELINO DA SILVA</t>
  </si>
  <si>
    <t>SECRETÁRIO MUN. DE PLANEJAMENTO URBANO E OBRAS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</si>
  <si>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</si>
  <si>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</si>
  <si>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</si>
  <si>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licitacao3@registro.sp.gov.br</t>
  </si>
  <si>
    <t>CONVITE Nº 003/2015</t>
  </si>
  <si>
    <t>ANEXO III – CRONOGRAMA FISICO FINANCEIRO</t>
  </si>
  <si>
    <t>OBJETO: REFERENTE A CONTRATAÇÃO DE EMPRESA PARA “SUBSTITUIÇÃO DE COBERTURA DA UNIDADE BASICA DE SAUDE DO BAIRRO ARAPONGAL SITUADA NA RUA PALMIRO NOVI COM A RUA VEREADOR DANIEL DE AGUILAR DE SOUZA”, NO MUNICIPIO DE REGISTRO/S.P. SECRETARIA MUNICIPAL DE PLANEJAMENTO URBANO E OBRAS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</si>
</sst>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_(* #,##0.00_);_(* \(#,##0.00\);_(* \-??_);_(@_)"/>
    <numFmt numFmtId="166" formatCode="_-&quot;R$ &quot;* #,##0.00_-;&quot;-R$ &quot;* #,##0.00_-;_-&quot;R$ &quot;* \-??_-;_-@_-"/>
    <numFmt numFmtId="167" formatCode="00\.00\.00"/>
    <numFmt numFmtId="168" formatCode="_([$R$ -416]* #,##0.00_);_([$R$ -416]* \(#,##0.00\);_([$R$ -416]* &quot;-&quot;??_);_(@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9.85"/>
      <color indexed="8"/>
      <name val="Times New Roman"/>
      <family val="1"/>
    </font>
    <font>
      <sz val="11"/>
      <color indexed="8"/>
      <name val="Calibri"/>
      <family val="2"/>
    </font>
    <font>
      <b/>
      <i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u/>
      <sz val="12"/>
      <color theme="1"/>
      <name val="Arial"/>
      <family val="2"/>
    </font>
    <font>
      <b/>
      <u/>
      <sz val="12"/>
      <color theme="1"/>
      <name val="Tahoma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3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Protection="0">
      <alignment vertical="center"/>
    </xf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/>
  </cellStyleXfs>
  <cellXfs count="98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/>
    <xf numFmtId="165" fontId="8" fillId="0" borderId="0" xfId="0" applyNumberFormat="1" applyFont="1" applyBorder="1" applyAlignment="1">
      <alignment horizontal="left" vertical="justify" wrapText="1"/>
    </xf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0" borderId="0" xfId="0" applyFont="1" applyFill="1"/>
    <xf numFmtId="0" fontId="8" fillId="0" borderId="1" xfId="0" applyFont="1" applyBorder="1" applyAlignment="1">
      <alignment horizontal="left" vertical="center"/>
    </xf>
    <xf numFmtId="9" fontId="12" fillId="0" borderId="1" xfId="0" applyNumberFormat="1" applyFont="1" applyBorder="1" applyAlignment="1">
      <alignment horizontal="left" vertical="top"/>
    </xf>
    <xf numFmtId="168" fontId="18" fillId="5" borderId="1" xfId="0" applyNumberFormat="1" applyFont="1" applyFill="1" applyBorder="1" applyAlignment="1">
      <alignment horizontal="center" vertical="center"/>
    </xf>
    <xf numFmtId="44" fontId="0" fillId="0" borderId="0" xfId="0" applyNumberFormat="1"/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justify"/>
    </xf>
    <xf numFmtId="2" fontId="5" fillId="3" borderId="5" xfId="0" applyNumberFormat="1" applyFont="1" applyFill="1" applyBorder="1" applyAlignment="1">
      <alignment horizontal="center" vertical="center"/>
    </xf>
    <xf numFmtId="44" fontId="5" fillId="3" borderId="5" xfId="5" applyFont="1" applyFill="1" applyBorder="1" applyAlignment="1">
      <alignment horizontal="center" vertical="center"/>
    </xf>
    <xf numFmtId="44" fontId="5" fillId="3" borderId="6" xfId="0" applyNumberFormat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5" fillId="3" borderId="8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justify"/>
    </xf>
    <xf numFmtId="0" fontId="5" fillId="3" borderId="8" xfId="0" applyFont="1" applyFill="1" applyBorder="1" applyAlignment="1">
      <alignment horizontal="center" vertical="center"/>
    </xf>
    <xf numFmtId="44" fontId="5" fillId="3" borderId="8" xfId="5" applyFont="1" applyFill="1" applyBorder="1" applyAlignment="1">
      <alignment horizontal="center" vertical="center"/>
    </xf>
    <xf numFmtId="44" fontId="5" fillId="3" borderId="9" xfId="0" applyNumberFormat="1" applyFont="1" applyFill="1" applyBorder="1" applyAlignment="1">
      <alignment horizontal="center" vertical="center"/>
    </xf>
    <xf numFmtId="2" fontId="5" fillId="3" borderId="8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0" fontId="19" fillId="0" borderId="0" xfId="0" applyFont="1"/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center" wrapText="1"/>
    </xf>
    <xf numFmtId="2" fontId="5" fillId="3" borderId="11" xfId="0" applyNumberFormat="1" applyFont="1" applyFill="1" applyBorder="1" applyAlignment="1">
      <alignment horizontal="center" vertical="center"/>
    </xf>
    <xf numFmtId="44" fontId="5" fillId="3" borderId="11" xfId="5" applyFont="1" applyFill="1" applyBorder="1" applyAlignment="1">
      <alignment horizontal="center" vertical="center"/>
    </xf>
    <xf numFmtId="44" fontId="5" fillId="3" borderId="12" xfId="0" applyNumberFormat="1" applyFont="1" applyFill="1" applyBorder="1" applyAlignment="1">
      <alignment horizontal="center" vertical="center"/>
    </xf>
    <xf numFmtId="4" fontId="19" fillId="0" borderId="0" xfId="0" applyNumberFormat="1" applyFont="1"/>
    <xf numFmtId="44" fontId="7" fillId="7" borderId="1" xfId="5" applyFont="1" applyFill="1" applyBorder="1" applyAlignment="1">
      <alignment horizontal="center" vertical="center"/>
    </xf>
    <xf numFmtId="0" fontId="17" fillId="0" borderId="0" xfId="6" applyFont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4" fontId="17" fillId="0" borderId="0" xfId="6" applyNumberFormat="1" applyFont="1" applyAlignment="1">
      <alignment vertical="center"/>
    </xf>
    <xf numFmtId="4" fontId="17" fillId="0" borderId="0" xfId="4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44" fontId="13" fillId="0" borderId="0" xfId="5" applyFont="1"/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1" fillId="0" borderId="0" xfId="0" applyFont="1" applyAlignment="1"/>
    <xf numFmtId="0" fontId="22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15" fillId="0" borderId="0" xfId="6" applyFont="1" applyBorder="1" applyAlignment="1">
      <alignment horizontal="center" vertical="center" wrapText="1"/>
    </xf>
    <xf numFmtId="0" fontId="16" fillId="0" borderId="0" xfId="6" applyFont="1" applyBorder="1" applyAlignment="1">
      <alignment horizontal="left" vertical="center" wrapText="1"/>
    </xf>
    <xf numFmtId="49" fontId="16" fillId="0" borderId="0" xfId="6" applyNumberFormat="1" applyFont="1" applyBorder="1" applyAlignment="1">
      <alignment horizontal="left" vertical="center" wrapText="1"/>
    </xf>
    <xf numFmtId="167" fontId="18" fillId="5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168" fontId="18" fillId="5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7" fontId="18" fillId="6" borderId="1" xfId="0" applyNumberFormat="1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0" fontId="3" fillId="0" borderId="1" xfId="3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right"/>
    </xf>
    <xf numFmtId="10" fontId="5" fillId="0" borderId="1" xfId="3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2" fontId="8" fillId="0" borderId="1" xfId="0" applyNumberFormat="1" applyFont="1" applyBorder="1" applyAlignment="1">
      <alignment horizontal="left" vertical="center"/>
    </xf>
    <xf numFmtId="166" fontId="8" fillId="0" borderId="1" xfId="2" applyNumberFormat="1" applyFont="1" applyFill="1" applyBorder="1" applyAlignment="1" applyProtection="1">
      <alignment horizontal="left" vertical="center"/>
    </xf>
    <xf numFmtId="10" fontId="8" fillId="0" borderId="1" xfId="3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/>
    </xf>
    <xf numFmtId="44" fontId="3" fillId="0" borderId="1" xfId="2" applyNumberFormat="1" applyFont="1" applyBorder="1" applyAlignment="1">
      <alignment horizontal="left" vertical="center"/>
    </xf>
    <xf numFmtId="164" fontId="3" fillId="0" borderId="2" xfId="1" applyNumberFormat="1" applyFont="1" applyFill="1" applyBorder="1" applyAlignment="1" applyProtection="1">
      <alignment horizontal="center" vertical="center"/>
    </xf>
    <xf numFmtId="164" fontId="3" fillId="0" borderId="3" xfId="1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165" fontId="8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2" fillId="3" borderId="0" xfId="0" applyFont="1" applyFill="1" applyAlignment="1">
      <alignment horizontal="center" vertical="top"/>
    </xf>
    <xf numFmtId="0" fontId="8" fillId="0" borderId="0" xfId="0" applyFont="1" applyBorder="1" applyAlignment="1">
      <alignment horizontal="center"/>
    </xf>
    <xf numFmtId="0" fontId="13" fillId="0" borderId="0" xfId="0" applyFont="1" applyAlignment="1">
      <alignment horizontal="left" vertical="distributed"/>
    </xf>
    <xf numFmtId="0" fontId="13" fillId="0" borderId="0" xfId="0" applyFont="1" applyAlignment="1">
      <alignment vertical="distributed"/>
    </xf>
  </cellXfs>
  <cellStyles count="7">
    <cellStyle name="Moeda" xfId="5" builtinId="4"/>
    <cellStyle name="Moeda 2" xfId="2"/>
    <cellStyle name="Normal" xfId="0" builtinId="0"/>
    <cellStyle name="Normal 2_3_-_PLANILHA_MODELO_e_Boletim_CPOS_157" xfId="6"/>
    <cellStyle name="Porcentagem 3" xfId="3"/>
    <cellStyle name="Separador de milhares" xfId="4" builtinId="3"/>
    <cellStyle name="Separador de milhare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320388</xdr:colOff>
      <xdr:row>0</xdr:row>
      <xdr:rowOff>112568</xdr:rowOff>
    </xdr:from>
    <xdr:to>
      <xdr:col>1</xdr:col>
      <xdr:colOff>543029</xdr:colOff>
      <xdr:row>0</xdr:row>
      <xdr:rowOff>113401</xdr:rowOff>
    </xdr:to>
    <xdr:pic>
      <xdr:nvPicPr>
        <xdr:cNvPr id="3" name="Imagem 2" descr="simbolos_brasao_registr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0388" y="112568"/>
          <a:ext cx="2080016" cy="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1</xdr:row>
      <xdr:rowOff>142875</xdr:rowOff>
    </xdr:from>
    <xdr:to>
      <xdr:col>10</xdr:col>
      <xdr:colOff>323850</xdr:colOff>
      <xdr:row>6</xdr:row>
      <xdr:rowOff>95250</xdr:rowOff>
    </xdr:to>
    <xdr:pic>
      <xdr:nvPicPr>
        <xdr:cNvPr id="2" name="Imagem 1" descr="logo_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4250" y="714375"/>
          <a:ext cx="49434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TUALIZA&#199;&#195;O%20DE%20PLANILHA/PLANILHA%20ATUALIZADA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 MABRA"/>
      <sheetName val="SALDO"/>
      <sheetName val="PLANILHA ATUALIZADA"/>
      <sheetName val="CRONOGRAMA"/>
      <sheetName val="itens de relevância"/>
      <sheetName val="PLANILHA ADEQUADA"/>
      <sheetName val="MEMÓRIAS"/>
      <sheetName val="Plan1"/>
    </sheetNames>
    <sheetDataSet>
      <sheetData sheetId="0"/>
      <sheetData sheetId="1"/>
      <sheetData sheetId="2">
        <row r="25">
          <cell r="H25">
            <v>55565.643604699988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opLeftCell="A16" workbookViewId="0">
      <selection activeCell="C14" sqref="C14"/>
    </sheetView>
  </sheetViews>
  <sheetFormatPr defaultRowHeight="15"/>
  <cols>
    <col min="1" max="1" width="16.85546875" customWidth="1"/>
    <col min="2" max="2" width="12.42578125" customWidth="1"/>
    <col min="3" max="3" width="57.85546875" customWidth="1"/>
    <col min="4" max="4" width="7.5703125" customWidth="1"/>
    <col min="6" max="6" width="11.5703125" customWidth="1"/>
    <col min="7" max="7" width="15.7109375" customWidth="1"/>
    <col min="8" max="8" width="17.5703125" customWidth="1"/>
    <col min="10" max="10" width="13.28515625" bestFit="1" customWidth="1"/>
    <col min="11" max="11" width="13.140625" customWidth="1"/>
  </cols>
  <sheetData>
    <row r="1" spans="1:11" ht="35.25" customHeight="1">
      <c r="A1" s="60" t="s">
        <v>17</v>
      </c>
      <c r="B1" s="60"/>
      <c r="C1" s="60"/>
      <c r="D1" s="60"/>
      <c r="E1" s="60"/>
      <c r="F1" s="60"/>
      <c r="G1" s="60"/>
      <c r="H1" s="60"/>
    </row>
    <row r="2" spans="1:11" ht="23.25" customHeight="1">
      <c r="A2" s="61" t="s">
        <v>18</v>
      </c>
      <c r="B2" s="61"/>
      <c r="C2" s="61"/>
      <c r="D2" s="61"/>
      <c r="E2" s="61"/>
      <c r="F2" s="61"/>
      <c r="G2" s="61"/>
      <c r="H2" s="61"/>
    </row>
    <row r="3" spans="1:11" ht="19.5" customHeight="1">
      <c r="A3" s="61" t="s">
        <v>19</v>
      </c>
      <c r="B3" s="61"/>
      <c r="C3" s="61"/>
      <c r="D3" s="61"/>
      <c r="E3" s="61"/>
      <c r="F3" s="61"/>
      <c r="G3" s="61"/>
      <c r="H3" s="61"/>
    </row>
    <row r="4" spans="1:11" ht="27" customHeight="1">
      <c r="A4" s="62" t="s">
        <v>20</v>
      </c>
      <c r="B4" s="62"/>
      <c r="C4" s="62"/>
      <c r="D4" s="62"/>
      <c r="E4" s="62"/>
      <c r="F4" s="62"/>
      <c r="G4" s="62"/>
      <c r="H4" s="62"/>
    </row>
    <row r="5" spans="1:11" ht="15" customHeight="1" thickBot="1"/>
    <row r="6" spans="1:11" ht="22.5" customHeight="1" thickBot="1">
      <c r="A6" s="63" t="s">
        <v>21</v>
      </c>
      <c r="B6" s="63" t="s">
        <v>22</v>
      </c>
      <c r="C6" s="64" t="s">
        <v>23</v>
      </c>
      <c r="D6" s="64" t="s">
        <v>24</v>
      </c>
      <c r="E6" s="64" t="s">
        <v>25</v>
      </c>
      <c r="F6" s="65" t="s">
        <v>26</v>
      </c>
      <c r="G6" s="13" t="s">
        <v>27</v>
      </c>
      <c r="H6" s="13" t="s">
        <v>28</v>
      </c>
    </row>
    <row r="7" spans="1:11" ht="24.75" customHeight="1" thickBot="1">
      <c r="A7" s="63"/>
      <c r="B7" s="63"/>
      <c r="C7" s="64"/>
      <c r="D7" s="64"/>
      <c r="E7" s="64"/>
      <c r="F7" s="65"/>
      <c r="G7" s="13" t="s">
        <v>29</v>
      </c>
      <c r="H7" s="13" t="s">
        <v>30</v>
      </c>
    </row>
    <row r="8" spans="1:11" ht="24.75" customHeight="1" thickBot="1">
      <c r="A8" s="67" t="s">
        <v>31</v>
      </c>
      <c r="B8" s="67"/>
      <c r="C8" s="67"/>
      <c r="D8" s="67"/>
      <c r="E8" s="67"/>
      <c r="F8" s="67"/>
      <c r="G8" s="67"/>
      <c r="H8" s="67"/>
      <c r="K8" s="14"/>
    </row>
    <row r="9" spans="1:11" ht="30.75" customHeight="1">
      <c r="A9" s="15" t="s">
        <v>32</v>
      </c>
      <c r="B9" s="16">
        <v>72238</v>
      </c>
      <c r="C9" s="17" t="s">
        <v>33</v>
      </c>
      <c r="D9" s="16" t="s">
        <v>34</v>
      </c>
      <c r="E9" s="16">
        <v>58.36</v>
      </c>
      <c r="F9" s="18">
        <v>6.1</v>
      </c>
      <c r="G9" s="19">
        <f>F9*1.2403</f>
        <v>7.5658299999999992</v>
      </c>
      <c r="H9" s="20">
        <f>G9*E9</f>
        <v>441.54183879999994</v>
      </c>
      <c r="K9" s="14"/>
    </row>
    <row r="10" spans="1:11" ht="31.5" customHeight="1">
      <c r="A10" s="21" t="s">
        <v>35</v>
      </c>
      <c r="B10" s="22">
        <v>40202</v>
      </c>
      <c r="C10" s="23" t="s">
        <v>36</v>
      </c>
      <c r="D10" s="24" t="s">
        <v>37</v>
      </c>
      <c r="E10" s="24">
        <v>91.26</v>
      </c>
      <c r="F10" s="24">
        <v>0.73</v>
      </c>
      <c r="G10" s="25"/>
      <c r="H10" s="26">
        <f>F10*E10</f>
        <v>66.619799999999998</v>
      </c>
      <c r="K10" s="14"/>
    </row>
    <row r="11" spans="1:11" ht="30.75" customHeight="1">
      <c r="A11" s="21" t="s">
        <v>35</v>
      </c>
      <c r="B11" s="24">
        <v>40308</v>
      </c>
      <c r="C11" s="23" t="s">
        <v>38</v>
      </c>
      <c r="D11" s="24" t="s">
        <v>37</v>
      </c>
      <c r="E11" s="24">
        <v>44.72</v>
      </c>
      <c r="F11" s="27">
        <v>5.5</v>
      </c>
      <c r="G11" s="25"/>
      <c r="H11" s="26">
        <f>F11*E11</f>
        <v>245.95999999999998</v>
      </c>
      <c r="K11" s="14"/>
    </row>
    <row r="12" spans="1:11" ht="17.25" customHeight="1">
      <c r="A12" s="21" t="s">
        <v>35</v>
      </c>
      <c r="B12" s="24">
        <v>43002</v>
      </c>
      <c r="C12" s="28" t="s">
        <v>39</v>
      </c>
      <c r="D12" s="24" t="s">
        <v>37</v>
      </c>
      <c r="E12" s="24">
        <f>5.5+32.02</f>
        <v>37.520000000000003</v>
      </c>
      <c r="F12" s="24">
        <v>2.61</v>
      </c>
      <c r="G12" s="25"/>
      <c r="H12" s="26">
        <f>F12*E12</f>
        <v>97.927199999999999</v>
      </c>
      <c r="K12" s="14"/>
    </row>
    <row r="13" spans="1:11" ht="18.75" customHeight="1">
      <c r="A13" s="29" t="s">
        <v>32</v>
      </c>
      <c r="B13" s="24">
        <v>72231</v>
      </c>
      <c r="C13" s="28" t="s">
        <v>40</v>
      </c>
      <c r="D13" s="24" t="s">
        <v>34</v>
      </c>
      <c r="E13" s="24">
        <f>E14</f>
        <v>217.54</v>
      </c>
      <c r="F13" s="24">
        <v>4.96</v>
      </c>
      <c r="G13" s="25">
        <f>F13*1.2403</f>
        <v>6.1518879999999996</v>
      </c>
      <c r="H13" s="26">
        <f>G13*E13</f>
        <v>1338.2817155199998</v>
      </c>
      <c r="K13" s="14"/>
    </row>
    <row r="14" spans="1:11" ht="30">
      <c r="A14" s="29" t="s">
        <v>32</v>
      </c>
      <c r="B14" s="24">
        <v>72229</v>
      </c>
      <c r="C14" s="30" t="s">
        <v>41</v>
      </c>
      <c r="D14" s="24" t="s">
        <v>34</v>
      </c>
      <c r="E14" s="24">
        <v>217.54</v>
      </c>
      <c r="F14" s="27">
        <v>12.2</v>
      </c>
      <c r="G14" s="25">
        <f>F14*1.2403</f>
        <v>15.131659999999998</v>
      </c>
      <c r="H14" s="26">
        <f>G14*E14</f>
        <v>3291.7413163999995</v>
      </c>
      <c r="K14" s="14"/>
    </row>
    <row r="15" spans="1:11" ht="30" customHeight="1">
      <c r="A15" s="29" t="s">
        <v>32</v>
      </c>
      <c r="B15" s="24">
        <v>72081</v>
      </c>
      <c r="C15" s="30" t="s">
        <v>42</v>
      </c>
      <c r="D15" s="24" t="s">
        <v>34</v>
      </c>
      <c r="E15" s="24">
        <v>217.54</v>
      </c>
      <c r="F15" s="24">
        <v>66.209999999999994</v>
      </c>
      <c r="G15" s="25">
        <f>F15*1.2403</f>
        <v>82.120262999999994</v>
      </c>
      <c r="H15" s="26">
        <f>G15*E15</f>
        <v>17864.442013019998</v>
      </c>
      <c r="K15" s="14"/>
    </row>
    <row r="16" spans="1:11" ht="30" customHeight="1">
      <c r="A16" s="21" t="s">
        <v>35</v>
      </c>
      <c r="B16" s="24">
        <v>161002</v>
      </c>
      <c r="C16" s="23" t="s">
        <v>43</v>
      </c>
      <c r="D16" s="24" t="s">
        <v>34</v>
      </c>
      <c r="E16" s="24">
        <f>E15</f>
        <v>217.54</v>
      </c>
      <c r="F16" s="27">
        <v>51.91</v>
      </c>
      <c r="G16" s="25"/>
      <c r="H16" s="26">
        <f>F16*E16</f>
        <v>11292.501399999999</v>
      </c>
      <c r="K16" s="14"/>
    </row>
    <row r="17" spans="1:11" ht="30">
      <c r="A17" s="21" t="s">
        <v>35</v>
      </c>
      <c r="B17" s="24">
        <v>161010</v>
      </c>
      <c r="C17" s="23" t="s">
        <v>44</v>
      </c>
      <c r="D17" s="24" t="s">
        <v>37</v>
      </c>
      <c r="E17" s="24">
        <v>44.72</v>
      </c>
      <c r="F17" s="24">
        <v>63.33</v>
      </c>
      <c r="G17" s="25"/>
      <c r="H17" s="26">
        <f>F17*E17</f>
        <v>2832.1176</v>
      </c>
      <c r="K17" s="14"/>
    </row>
    <row r="18" spans="1:11" ht="30">
      <c r="A18" s="21" t="s">
        <v>35</v>
      </c>
      <c r="B18" s="24">
        <v>163302</v>
      </c>
      <c r="C18" s="23" t="s">
        <v>45</v>
      </c>
      <c r="D18" s="24" t="s">
        <v>37</v>
      </c>
      <c r="E18" s="24">
        <v>32.020000000000003</v>
      </c>
      <c r="F18" s="24">
        <v>52.82</v>
      </c>
      <c r="G18" s="25"/>
      <c r="H18" s="26">
        <f>F18*E18</f>
        <v>1691.2964000000002</v>
      </c>
      <c r="K18" s="14"/>
    </row>
    <row r="19" spans="1:11" ht="30">
      <c r="A19" s="29" t="s">
        <v>32</v>
      </c>
      <c r="B19" s="24">
        <v>72105</v>
      </c>
      <c r="C19" s="30" t="s">
        <v>46</v>
      </c>
      <c r="D19" s="24" t="s">
        <v>37</v>
      </c>
      <c r="E19" s="27">
        <v>5.5</v>
      </c>
      <c r="F19" s="24">
        <v>43.63</v>
      </c>
      <c r="G19" s="25">
        <f>F19*1.2403</f>
        <v>54.114288999999999</v>
      </c>
      <c r="H19" s="26">
        <f>G19*E19</f>
        <v>297.62858949999998</v>
      </c>
      <c r="K19" s="14"/>
    </row>
    <row r="20" spans="1:11" ht="17.25" customHeight="1">
      <c r="A20" s="21" t="s">
        <v>35</v>
      </c>
      <c r="B20" s="24">
        <v>220121</v>
      </c>
      <c r="C20" s="28" t="s">
        <v>47</v>
      </c>
      <c r="D20" s="24" t="s">
        <v>37</v>
      </c>
      <c r="E20" s="24">
        <f>E10</f>
        <v>91.26</v>
      </c>
      <c r="F20" s="24">
        <v>19.579999999999998</v>
      </c>
      <c r="G20" s="25"/>
      <c r="H20" s="26">
        <f>F20*E20</f>
        <v>1786.8707999999999</v>
      </c>
      <c r="K20" s="14"/>
    </row>
    <row r="21" spans="1:11" ht="45">
      <c r="A21" s="29" t="s">
        <v>32</v>
      </c>
      <c r="B21" s="24">
        <v>72201</v>
      </c>
      <c r="C21" s="30" t="s">
        <v>48</v>
      </c>
      <c r="D21" s="24" t="s">
        <v>34</v>
      </c>
      <c r="E21" s="27">
        <f>E9/2</f>
        <v>29.18</v>
      </c>
      <c r="F21" s="24">
        <v>10.89</v>
      </c>
      <c r="G21" s="25">
        <f>F21*1.2403</f>
        <v>13.506867</v>
      </c>
      <c r="H21" s="26">
        <f>G21*E21</f>
        <v>394.13037906</v>
      </c>
      <c r="K21" s="14"/>
    </row>
    <row r="22" spans="1:11" ht="19.5" customHeight="1">
      <c r="A22" s="21" t="s">
        <v>35</v>
      </c>
      <c r="B22" s="24">
        <v>220307</v>
      </c>
      <c r="C22" s="30" t="s">
        <v>49</v>
      </c>
      <c r="D22" s="24" t="s">
        <v>34</v>
      </c>
      <c r="E22" s="27">
        <f>E21</f>
        <v>29.18</v>
      </c>
      <c r="F22" s="24">
        <v>50.61</v>
      </c>
      <c r="G22" s="25"/>
      <c r="H22" s="26">
        <f>F22*E22</f>
        <v>1476.7998</v>
      </c>
      <c r="K22" s="14"/>
    </row>
    <row r="23" spans="1:11" ht="33.75" customHeight="1">
      <c r="A23" s="29" t="s">
        <v>32</v>
      </c>
      <c r="B23" s="24" t="s">
        <v>50</v>
      </c>
      <c r="C23" s="30" t="s">
        <v>51</v>
      </c>
      <c r="D23" s="24" t="s">
        <v>34</v>
      </c>
      <c r="E23" s="27">
        <f>E20*0.3</f>
        <v>27.378</v>
      </c>
      <c r="F23" s="24">
        <v>21.45</v>
      </c>
      <c r="G23" s="25">
        <f>F23*1.2403</f>
        <v>26.604434999999999</v>
      </c>
      <c r="H23" s="26">
        <f>G23*E23</f>
        <v>728.37622142999999</v>
      </c>
      <c r="J23" s="31"/>
      <c r="K23" s="14"/>
    </row>
    <row r="24" spans="1:11" ht="19.5" customHeight="1" thickBot="1">
      <c r="A24" s="32" t="s">
        <v>32</v>
      </c>
      <c r="B24" s="33">
        <v>85387</v>
      </c>
      <c r="C24" s="34" t="s">
        <v>52</v>
      </c>
      <c r="D24" s="33" t="s">
        <v>53</v>
      </c>
      <c r="E24" s="35">
        <f>E15*0.85</f>
        <v>184.90899999999999</v>
      </c>
      <c r="F24" s="35">
        <v>51.1</v>
      </c>
      <c r="G24" s="36">
        <f>F24*1.2403</f>
        <v>63.379330000000003</v>
      </c>
      <c r="H24" s="37">
        <f>G24*E24</f>
        <v>11719.40853097</v>
      </c>
      <c r="J24" s="38"/>
      <c r="K24" s="14"/>
    </row>
    <row r="25" spans="1:11" ht="21" customHeight="1" thickBot="1">
      <c r="A25" s="68" t="s">
        <v>54</v>
      </c>
      <c r="B25" s="68"/>
      <c r="C25" s="68"/>
      <c r="D25" s="68"/>
      <c r="E25" s="68"/>
      <c r="F25" s="68"/>
      <c r="G25" s="68"/>
      <c r="H25" s="39">
        <f>SUM(H9:H24)</f>
        <v>55565.643604699988</v>
      </c>
      <c r="K25" s="14"/>
    </row>
    <row r="26" spans="1:11" ht="16.5" customHeight="1">
      <c r="A26" s="40"/>
      <c r="B26" s="41"/>
      <c r="C26" s="41"/>
      <c r="D26" s="41"/>
      <c r="E26" s="69" t="s">
        <v>55</v>
      </c>
      <c r="F26" s="69"/>
      <c r="G26" s="69"/>
      <c r="H26" s="69"/>
      <c r="J26" s="14"/>
    </row>
    <row r="27" spans="1:11" ht="15.75">
      <c r="A27" s="40"/>
      <c r="B27" s="42"/>
      <c r="C27" s="42"/>
      <c r="D27" s="42"/>
      <c r="E27" s="43"/>
      <c r="F27" s="43"/>
      <c r="G27" s="43"/>
      <c r="H27" s="43"/>
    </row>
    <row r="28" spans="1:11" ht="15.75">
      <c r="A28" s="40"/>
      <c r="B28" s="42"/>
      <c r="C28" s="42"/>
      <c r="D28" s="42"/>
      <c r="E28" s="43"/>
      <c r="F28" s="43"/>
      <c r="G28" s="43"/>
      <c r="H28" s="43"/>
    </row>
    <row r="29" spans="1:11" ht="15.75">
      <c r="A29" s="40"/>
      <c r="B29" s="42"/>
      <c r="C29" s="42"/>
      <c r="D29" s="42"/>
      <c r="E29" s="43"/>
      <c r="F29" s="43"/>
      <c r="G29" s="43"/>
      <c r="H29" s="43"/>
    </row>
    <row r="30" spans="1:11" ht="15.75">
      <c r="A30" s="40"/>
      <c r="B30" s="42"/>
      <c r="C30" s="42"/>
      <c r="D30" s="42"/>
      <c r="E30" s="43"/>
      <c r="F30" s="43"/>
      <c r="G30" s="43"/>
      <c r="H30" s="43"/>
    </row>
    <row r="31" spans="1:11" ht="15.75">
      <c r="A31" s="40"/>
      <c r="B31" s="42"/>
      <c r="C31" s="42"/>
      <c r="D31" s="42"/>
      <c r="E31" s="43"/>
      <c r="F31" s="43"/>
      <c r="G31" s="43"/>
      <c r="H31" s="43"/>
    </row>
    <row r="32" spans="1:11" ht="15.75">
      <c r="A32" s="70" t="s">
        <v>56</v>
      </c>
      <c r="B32" s="70"/>
      <c r="C32" s="70"/>
      <c r="D32" s="70"/>
      <c r="E32" s="44"/>
      <c r="F32" s="45"/>
      <c r="G32" s="46"/>
      <c r="H32" s="46"/>
    </row>
    <row r="33" spans="1:10">
      <c r="A33" s="71" t="s">
        <v>57</v>
      </c>
      <c r="B33" s="71"/>
      <c r="C33" s="71"/>
      <c r="D33" s="71"/>
      <c r="E33" s="71"/>
      <c r="F33" s="45"/>
      <c r="G33" s="46"/>
      <c r="H33" s="46"/>
      <c r="J33">
        <v>54346.46</v>
      </c>
    </row>
    <row r="34" spans="1:10" ht="15.75">
      <c r="A34" s="72" t="s">
        <v>58</v>
      </c>
      <c r="B34" s="72"/>
      <c r="C34" s="72"/>
      <c r="D34" s="72"/>
      <c r="E34" s="47"/>
      <c r="F34" s="45"/>
      <c r="G34" s="46"/>
      <c r="H34" s="46"/>
      <c r="J34">
        <v>2966.74</v>
      </c>
    </row>
    <row r="35" spans="1:10" ht="15.75">
      <c r="A35" s="48"/>
      <c r="B35" s="48"/>
      <c r="C35" s="48"/>
      <c r="D35" s="48"/>
      <c r="E35" s="47"/>
      <c r="F35" s="45"/>
      <c r="G35" s="46"/>
      <c r="H35" s="46"/>
    </row>
    <row r="36" spans="1:10" ht="15.75">
      <c r="A36" s="48"/>
      <c r="B36" s="48"/>
      <c r="C36" s="48"/>
      <c r="D36" s="48"/>
      <c r="E36" s="47"/>
      <c r="F36" s="45"/>
      <c r="G36" s="46"/>
      <c r="H36" s="46"/>
    </row>
    <row r="37" spans="1:10" ht="15.75">
      <c r="A37" s="48"/>
      <c r="B37" s="48"/>
      <c r="C37" s="48"/>
      <c r="D37" s="48"/>
      <c r="E37" s="47"/>
      <c r="F37" s="45"/>
      <c r="G37" s="46"/>
      <c r="H37" s="46"/>
    </row>
    <row r="38" spans="1:10" ht="15.75">
      <c r="A38" s="48"/>
      <c r="B38" s="48"/>
      <c r="C38" s="48"/>
      <c r="D38" s="48"/>
      <c r="E38" s="47"/>
      <c r="F38" s="45"/>
      <c r="G38" s="46"/>
      <c r="H38" s="46"/>
    </row>
    <row r="39" spans="1:10" ht="15.75">
      <c r="A39" s="48"/>
      <c r="B39" s="48"/>
      <c r="C39" s="48"/>
      <c r="D39" s="48"/>
      <c r="E39" s="47"/>
      <c r="F39" s="45"/>
      <c r="G39" s="46"/>
      <c r="H39" s="46"/>
    </row>
    <row r="40" spans="1:10">
      <c r="A40" s="49"/>
      <c r="B40" s="50"/>
      <c r="C40" s="50"/>
      <c r="D40" s="50"/>
      <c r="E40" s="47"/>
      <c r="F40" s="45"/>
      <c r="G40" s="46"/>
      <c r="H40" s="46"/>
      <c r="J40" s="51">
        <f>SUM(J33:J34)</f>
        <v>57313.2</v>
      </c>
    </row>
    <row r="41" spans="1:10" ht="15.75">
      <c r="A41" s="52"/>
      <c r="B41" s="53"/>
      <c r="C41" s="53"/>
      <c r="D41" s="50"/>
      <c r="E41" s="44"/>
      <c r="F41" s="45"/>
      <c r="G41" s="46"/>
      <c r="H41" s="46"/>
    </row>
    <row r="42" spans="1:10" ht="15.75">
      <c r="A42" s="66" t="s">
        <v>59</v>
      </c>
      <c r="B42" s="66"/>
      <c r="C42" s="66"/>
      <c r="D42" s="66"/>
      <c r="E42" s="54"/>
      <c r="F42" s="45"/>
      <c r="G42" s="46"/>
      <c r="H42" s="46"/>
      <c r="J42" s="14">
        <f>SUM(J40-H25)</f>
        <v>1747.5563953000092</v>
      </c>
    </row>
    <row r="43" spans="1:10">
      <c r="A43" s="55" t="s">
        <v>60</v>
      </c>
      <c r="B43" s="55"/>
      <c r="C43" s="55"/>
      <c r="D43" s="56"/>
      <c r="E43" s="50"/>
      <c r="F43" s="45"/>
      <c r="G43" s="46"/>
      <c r="H43" s="46"/>
    </row>
  </sheetData>
  <mergeCells count="17">
    <mergeCell ref="A42:D42"/>
    <mergeCell ref="A8:H8"/>
    <mergeCell ref="A25:G25"/>
    <mergeCell ref="E26:H26"/>
    <mergeCell ref="A32:D32"/>
    <mergeCell ref="A33:E33"/>
    <mergeCell ref="A34:D34"/>
    <mergeCell ref="A1:H1"/>
    <mergeCell ref="A2:H2"/>
    <mergeCell ref="A3:H3"/>
    <mergeCell ref="A4:H4"/>
    <mergeCell ref="A6:A7"/>
    <mergeCell ref="B6:B7"/>
    <mergeCell ref="C6:C7"/>
    <mergeCell ref="D6:D7"/>
    <mergeCell ref="E6:E7"/>
    <mergeCell ref="F6:F7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8:L40"/>
  <sheetViews>
    <sheetView tabSelected="1" view="pageBreakPreview" zoomScaleSheetLayoutView="100" workbookViewId="0">
      <selection activeCell="B20" sqref="B20"/>
    </sheetView>
  </sheetViews>
  <sheetFormatPr defaultRowHeight="15"/>
  <cols>
    <col min="2" max="2" width="35" customWidth="1"/>
    <col min="3" max="6" width="5.85546875" customWidth="1"/>
    <col min="7" max="10" width="4.140625" customWidth="1"/>
    <col min="11" max="11" width="23" bestFit="1" customWidth="1"/>
    <col min="12" max="12" width="19" customWidth="1"/>
  </cols>
  <sheetData>
    <row r="8" spans="1:11" ht="15.75">
      <c r="A8" s="95" t="s">
        <v>61</v>
      </c>
      <c r="B8" s="95"/>
      <c r="C8" s="95"/>
      <c r="D8" s="95"/>
      <c r="E8" s="95"/>
      <c r="F8" s="95"/>
      <c r="G8" s="95"/>
      <c r="H8" s="95"/>
      <c r="I8" s="95"/>
      <c r="J8" s="95"/>
      <c r="K8" s="95"/>
    </row>
    <row r="9" spans="1:11" ht="15.75">
      <c r="A9" s="95" t="s">
        <v>62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11" ht="15.75">
      <c r="A10" s="95" t="s">
        <v>63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</row>
    <row r="11" spans="1:11" ht="15.75">
      <c r="A11" s="95" t="s">
        <v>64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</row>
    <row r="12" spans="1:11">
      <c r="A12" s="57"/>
      <c r="B12" s="58"/>
      <c r="C12" s="58"/>
      <c r="D12" s="58"/>
    </row>
    <row r="13" spans="1:11" ht="18">
      <c r="A13" s="94" t="s">
        <v>65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</row>
    <row r="14" spans="1:11" ht="18">
      <c r="A14" s="93" t="s">
        <v>66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</row>
    <row r="15" spans="1:11" ht="18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</row>
    <row r="16" spans="1:11" ht="18" customHeight="1">
      <c r="A16" s="96" t="s">
        <v>67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</row>
    <row r="17" spans="1:12" ht="18" customHeight="1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</row>
    <row r="18" spans="1:12" ht="18" customHeight="1">
      <c r="A18" s="96"/>
      <c r="B18" s="96"/>
      <c r="C18" s="96"/>
      <c r="D18" s="96"/>
      <c r="E18" s="96"/>
      <c r="F18" s="96"/>
      <c r="G18" s="96"/>
      <c r="H18" s="96"/>
      <c r="I18" s="96"/>
      <c r="J18" s="96"/>
      <c r="K18" s="96"/>
    </row>
    <row r="19" spans="1:12" ht="18" customHeight="1">
      <c r="A19" s="97"/>
      <c r="B19" s="97"/>
      <c r="C19" s="97"/>
      <c r="D19" s="97"/>
      <c r="E19" s="97"/>
      <c r="F19" s="97"/>
      <c r="G19" s="97"/>
      <c r="H19" s="97"/>
      <c r="I19" s="97"/>
      <c r="J19" s="97"/>
      <c r="K19" s="97"/>
    </row>
    <row r="20" spans="1:12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5.75">
      <c r="A21" s="2" t="s">
        <v>0</v>
      </c>
      <c r="B21" s="91" t="s">
        <v>12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</row>
    <row r="22" spans="1:12" ht="15.75">
      <c r="A22" s="3" t="s">
        <v>1</v>
      </c>
      <c r="B22" s="92" t="s">
        <v>2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</row>
    <row r="23" spans="1:12" ht="15.75">
      <c r="A23" s="3" t="s">
        <v>3</v>
      </c>
      <c r="B23" s="92" t="s">
        <v>4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</row>
    <row r="24" spans="1:12" ht="16.5" thickBot="1">
      <c r="A24" s="3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2" ht="15.75" thickBot="1">
      <c r="A25" s="88" t="s">
        <v>5</v>
      </c>
      <c r="B25" s="88" t="s">
        <v>6</v>
      </c>
      <c r="C25" s="89" t="s">
        <v>7</v>
      </c>
      <c r="D25" s="89"/>
      <c r="E25" s="89"/>
      <c r="F25" s="89"/>
      <c r="G25" s="89"/>
      <c r="H25" s="89"/>
      <c r="I25" s="89"/>
      <c r="J25" s="89"/>
      <c r="K25" s="88" t="s">
        <v>8</v>
      </c>
      <c r="L25" s="88" t="s">
        <v>9</v>
      </c>
    </row>
    <row r="26" spans="1:12" ht="16.5" thickBot="1">
      <c r="A26" s="88"/>
      <c r="B26" s="88"/>
      <c r="C26" s="90" t="s">
        <v>10</v>
      </c>
      <c r="D26" s="90"/>
      <c r="E26" s="90"/>
      <c r="F26" s="90"/>
      <c r="G26" s="90"/>
      <c r="H26" s="90"/>
      <c r="I26" s="90"/>
      <c r="J26" s="90"/>
      <c r="K26" s="88"/>
      <c r="L26" s="88"/>
    </row>
    <row r="27" spans="1:12" ht="15.75" thickBot="1">
      <c r="A27" s="84" t="s">
        <v>11</v>
      </c>
      <c r="B27" s="87" t="s">
        <v>12</v>
      </c>
      <c r="C27" s="8"/>
      <c r="D27" s="8"/>
      <c r="E27" s="8"/>
      <c r="F27" s="8"/>
      <c r="G27" s="9"/>
      <c r="H27" s="9"/>
      <c r="I27" s="9"/>
      <c r="J27" s="9"/>
      <c r="K27" s="78">
        <f>SUM(C28:J28)</f>
        <v>55565.643604699988</v>
      </c>
      <c r="L27" s="79">
        <f>K27/K37</f>
        <v>1</v>
      </c>
    </row>
    <row r="28" spans="1:12" ht="15.75" thickBot="1">
      <c r="A28" s="85"/>
      <c r="B28" s="87"/>
      <c r="C28" s="81">
        <f>SUM('[1]PLANILHA ATUALIZADA'!H25)</f>
        <v>55565.643604699988</v>
      </c>
      <c r="D28" s="81"/>
      <c r="E28" s="81"/>
      <c r="F28" s="81"/>
      <c r="G28" s="81"/>
      <c r="H28" s="81"/>
      <c r="I28" s="81"/>
      <c r="J28" s="81"/>
      <c r="K28" s="78"/>
      <c r="L28" s="79"/>
    </row>
    <row r="29" spans="1:12" ht="15.75" thickBot="1">
      <c r="A29" s="86"/>
      <c r="B29" s="87"/>
      <c r="C29" s="9"/>
      <c r="D29" s="9"/>
      <c r="E29" s="9"/>
      <c r="F29" s="9"/>
      <c r="G29" s="9"/>
      <c r="H29" s="9"/>
      <c r="I29" s="9"/>
      <c r="J29" s="9"/>
      <c r="K29" s="78"/>
      <c r="L29" s="79"/>
    </row>
    <row r="30" spans="1:12" ht="15.75" thickBot="1">
      <c r="A30" s="86"/>
      <c r="B30" s="87"/>
      <c r="C30" s="80"/>
      <c r="D30" s="80"/>
      <c r="E30" s="80"/>
      <c r="F30" s="80"/>
      <c r="G30" s="80"/>
      <c r="H30" s="80"/>
      <c r="I30" s="80"/>
      <c r="J30" s="80"/>
      <c r="K30" s="78"/>
      <c r="L30" s="79"/>
    </row>
    <row r="31" spans="1:12" ht="15.75" thickBot="1">
      <c r="A31" s="76"/>
      <c r="B31" s="77"/>
      <c r="C31" s="9"/>
      <c r="D31" s="9"/>
      <c r="E31" s="9"/>
      <c r="F31" s="9"/>
      <c r="G31" s="9"/>
      <c r="H31" s="9"/>
      <c r="I31" s="9"/>
      <c r="J31" s="9"/>
      <c r="K31" s="78"/>
      <c r="L31" s="79"/>
    </row>
    <row r="32" spans="1:12" ht="15.75" thickBot="1">
      <c r="A32" s="76"/>
      <c r="B32" s="77"/>
      <c r="C32" s="81"/>
      <c r="D32" s="81"/>
      <c r="E32" s="81"/>
      <c r="F32" s="81"/>
      <c r="G32" s="81"/>
      <c r="H32" s="81"/>
      <c r="I32" s="81"/>
      <c r="J32" s="81"/>
      <c r="K32" s="78"/>
      <c r="L32" s="79"/>
    </row>
    <row r="33" spans="1:12" ht="15.75" thickBot="1">
      <c r="A33" s="76"/>
      <c r="B33" s="77"/>
      <c r="C33" s="9"/>
      <c r="D33" s="9"/>
      <c r="E33" s="9"/>
      <c r="F33" s="9"/>
      <c r="G33" s="9"/>
      <c r="H33" s="9"/>
      <c r="I33" s="9"/>
      <c r="J33" s="9"/>
      <c r="K33" s="78"/>
      <c r="L33" s="79"/>
    </row>
    <row r="34" spans="1:12" ht="15.75" thickBot="1">
      <c r="A34" s="76"/>
      <c r="B34" s="77"/>
      <c r="C34" s="81"/>
      <c r="D34" s="81"/>
      <c r="E34" s="81"/>
      <c r="F34" s="81"/>
      <c r="G34" s="81"/>
      <c r="H34" s="81"/>
      <c r="I34" s="81"/>
      <c r="J34" s="81"/>
      <c r="K34" s="78"/>
      <c r="L34" s="79"/>
    </row>
    <row r="35" spans="1:12" ht="15.75" thickBot="1">
      <c r="A35" s="76"/>
      <c r="B35" s="77"/>
      <c r="C35" s="9"/>
      <c r="D35" s="9"/>
      <c r="E35" s="9"/>
      <c r="F35" s="9"/>
      <c r="G35" s="9"/>
      <c r="H35" s="9"/>
      <c r="I35" s="9"/>
      <c r="J35" s="9"/>
      <c r="K35" s="78"/>
      <c r="L35" s="79"/>
    </row>
    <row r="36" spans="1:12" ht="15.75" thickBot="1">
      <c r="A36" s="76"/>
      <c r="B36" s="77"/>
      <c r="C36" s="80"/>
      <c r="D36" s="80"/>
      <c r="E36" s="80"/>
      <c r="F36" s="80"/>
      <c r="G36" s="81"/>
      <c r="H36" s="81"/>
      <c r="I36" s="81"/>
      <c r="J36" s="81"/>
      <c r="K36" s="78"/>
      <c r="L36" s="79"/>
    </row>
    <row r="37" spans="1:12" ht="16.5" thickBot="1">
      <c r="A37" s="4" t="s">
        <v>13</v>
      </c>
      <c r="B37" s="4"/>
      <c r="C37" s="82">
        <f>SUM(C27:F36)</f>
        <v>55565.643604699988</v>
      </c>
      <c r="D37" s="82"/>
      <c r="E37" s="82"/>
      <c r="F37" s="82"/>
      <c r="G37" s="82">
        <f>SUM(G27:J36)</f>
        <v>0</v>
      </c>
      <c r="H37" s="82"/>
      <c r="I37" s="82"/>
      <c r="J37" s="82"/>
      <c r="K37" s="83">
        <f>SUM(K27:K36)</f>
        <v>55565.643604699988</v>
      </c>
      <c r="L37" s="73">
        <f>SUM(L27:L36)</f>
        <v>1</v>
      </c>
    </row>
    <row r="38" spans="1:12" ht="15.75" thickBot="1">
      <c r="A38" s="4" t="s">
        <v>14</v>
      </c>
      <c r="B38" s="4"/>
      <c r="C38" s="75">
        <f>C37/K37</f>
        <v>1</v>
      </c>
      <c r="D38" s="75"/>
      <c r="E38" s="75"/>
      <c r="F38" s="75"/>
      <c r="G38" s="75">
        <f>G37/K37</f>
        <v>0</v>
      </c>
      <c r="H38" s="75"/>
      <c r="I38" s="75"/>
      <c r="J38" s="75"/>
      <c r="K38" s="83"/>
      <c r="L38" s="73"/>
    </row>
    <row r="39" spans="1:12" ht="16.5" thickBot="1">
      <c r="A39" s="4" t="s">
        <v>15</v>
      </c>
      <c r="B39" s="4"/>
      <c r="C39" s="73">
        <f>C38</f>
        <v>1</v>
      </c>
      <c r="D39" s="73"/>
      <c r="E39" s="73"/>
      <c r="F39" s="73"/>
      <c r="G39" s="73">
        <f>C39+G38</f>
        <v>1</v>
      </c>
      <c r="H39" s="73"/>
      <c r="I39" s="73"/>
      <c r="J39" s="73"/>
      <c r="K39" s="11"/>
      <c r="L39" s="12"/>
    </row>
    <row r="40" spans="1:12" ht="15.75">
      <c r="A40" s="5" t="s">
        <v>16</v>
      </c>
      <c r="B40" s="7"/>
      <c r="C40" s="7"/>
      <c r="D40" s="10"/>
      <c r="E40" s="10"/>
      <c r="F40" s="10"/>
      <c r="G40" s="10"/>
      <c r="H40" s="10"/>
      <c r="I40" s="10"/>
      <c r="J40" s="10"/>
      <c r="K40" s="74"/>
      <c r="L40" s="74"/>
    </row>
  </sheetData>
  <mergeCells count="56">
    <mergeCell ref="A16:K18"/>
    <mergeCell ref="A14:K14"/>
    <mergeCell ref="A13:K13"/>
    <mergeCell ref="A8:K8"/>
    <mergeCell ref="A9:K9"/>
    <mergeCell ref="A10:K10"/>
    <mergeCell ref="A11:K11"/>
    <mergeCell ref="L27:L28"/>
    <mergeCell ref="L29:L30"/>
    <mergeCell ref="C30:F30"/>
    <mergeCell ref="G30:J30"/>
    <mergeCell ref="B21:L21"/>
    <mergeCell ref="B22:L22"/>
    <mergeCell ref="B23:L23"/>
    <mergeCell ref="K27:K28"/>
    <mergeCell ref="K29:K30"/>
    <mergeCell ref="B27:B28"/>
    <mergeCell ref="A25:A26"/>
    <mergeCell ref="B25:B26"/>
    <mergeCell ref="C25:J25"/>
    <mergeCell ref="K25:K26"/>
    <mergeCell ref="L25:L26"/>
    <mergeCell ref="G26:J26"/>
    <mergeCell ref="C26:F26"/>
    <mergeCell ref="A27:A28"/>
    <mergeCell ref="C28:F28"/>
    <mergeCell ref="G28:J28"/>
    <mergeCell ref="A29:A30"/>
    <mergeCell ref="B29:B30"/>
    <mergeCell ref="L31:L32"/>
    <mergeCell ref="C32:F32"/>
    <mergeCell ref="G32:J32"/>
    <mergeCell ref="A33:A34"/>
    <mergeCell ref="B33:B34"/>
    <mergeCell ref="K33:K34"/>
    <mergeCell ref="L33:L34"/>
    <mergeCell ref="C34:F34"/>
    <mergeCell ref="G34:J34"/>
    <mergeCell ref="A31:A32"/>
    <mergeCell ref="B31:B32"/>
    <mergeCell ref="K31:K32"/>
    <mergeCell ref="A35:A36"/>
    <mergeCell ref="B35:B36"/>
    <mergeCell ref="K35:K36"/>
    <mergeCell ref="L35:L36"/>
    <mergeCell ref="C36:F36"/>
    <mergeCell ref="G36:J36"/>
    <mergeCell ref="C39:F39"/>
    <mergeCell ref="G39:J39"/>
    <mergeCell ref="K40:L40"/>
    <mergeCell ref="L37:L38"/>
    <mergeCell ref="C38:F38"/>
    <mergeCell ref="G38:J38"/>
    <mergeCell ref="C37:F37"/>
    <mergeCell ref="G37:J37"/>
    <mergeCell ref="K37:K38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</vt:lpstr>
      <vt:lpstr>Cronograma!Area_de_impressao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Francelino da Silva</dc:creator>
  <cp:lastModifiedBy>licitacao</cp:lastModifiedBy>
  <cp:lastPrinted>2015-11-12T16:47:30Z</cp:lastPrinted>
  <dcterms:created xsi:type="dcterms:W3CDTF">2015-10-27T17:31:37Z</dcterms:created>
  <dcterms:modified xsi:type="dcterms:W3CDTF">2015-11-12T16:49:48Z</dcterms:modified>
</cp:coreProperties>
</file>