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240" windowWidth="20115" windowHeight="7365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Planilha de Orçamento Anexo I" sheetId="19" r:id="rId5"/>
    <sheet name="MEMORIA RUA SEBASTIAO AUGUSTO" sheetId="18" state="hidden" r:id="rId6"/>
    <sheet name="M Calculo" sheetId="20" state="hidden" r:id="rId7"/>
  </sheets>
  <externalReferences>
    <externalReference r:id="rId8"/>
  </externalReferences>
  <definedNames>
    <definedName name="_xlnm.Print_Area" localSheetId="1">'CRONOGRAMA POR RUA'!$A$1:$T$40</definedName>
    <definedName name="_xlnm.Print_Area" localSheetId="4">'Planilha de Orçamento Anexo I'!$A$1:$I$118</definedName>
    <definedName name="_xlnm.Print_Area" localSheetId="0">'RELAÇÃO DAS RUAS'!$A$1:$G$34</definedName>
  </definedNames>
  <calcPr calcId="125725"/>
</workbook>
</file>

<file path=xl/calcChain.xml><?xml version="1.0" encoding="utf-8"?>
<calcChain xmlns="http://schemas.openxmlformats.org/spreadsheetml/2006/main">
  <c r="E33" i="20"/>
  <c r="E32"/>
  <c r="E29"/>
  <c r="E28"/>
  <c r="E27"/>
  <c r="E26"/>
  <c r="E25"/>
  <c r="E23"/>
  <c r="E21"/>
  <c r="E22" s="1"/>
  <c r="E19"/>
  <c r="E20" s="1"/>
  <c r="E17"/>
  <c r="E12"/>
  <c r="E14" s="1"/>
  <c r="E8"/>
  <c r="E9" s="1"/>
  <c r="E35" s="1"/>
  <c r="E3"/>
  <c r="E10" l="1"/>
  <c r="E13"/>
  <c r="E11"/>
  <c r="B47" i="18" l="1"/>
  <c r="D47" s="1"/>
  <c r="F17" i="1" l="1"/>
  <c r="H17"/>
  <c r="I17" l="1"/>
  <c r="H20"/>
  <c r="F20"/>
  <c r="B19" i="18"/>
  <c r="B18"/>
  <c r="B17"/>
  <c r="B13"/>
  <c r="B15" s="1"/>
  <c r="B7"/>
  <c r="B46" s="1"/>
  <c r="D46" s="1"/>
  <c r="I20" i="1" l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F25" i="1" l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F45"/>
  <c r="I45" s="1"/>
  <c r="H44"/>
  <c r="H43"/>
  <c r="H42"/>
  <c r="H39"/>
  <c r="F39"/>
  <c r="H38"/>
  <c r="F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F8"/>
  <c r="I8" l="1"/>
  <c r="I43"/>
  <c r="I38"/>
  <c r="I42"/>
  <c r="I44"/>
  <c r="I37"/>
  <c r="I39"/>
  <c r="I46"/>
  <c r="I29"/>
  <c r="I16"/>
  <c r="I34"/>
  <c r="F8" i="1"/>
  <c r="I48" i="17" l="1"/>
  <c r="I40"/>
  <c r="I49" l="1"/>
  <c r="F34" i="1" l="1"/>
  <c r="E3" i="10" l="1"/>
  <c r="D3"/>
  <c r="F3" l="1"/>
  <c r="D4"/>
  <c r="K21" i="12" l="1"/>
  <c r="G13"/>
  <c r="S13" s="1"/>
  <c r="F4" i="10"/>
  <c r="S21" i="12" l="1"/>
  <c r="G19" l="1"/>
  <c r="S19" s="1"/>
  <c r="F40" i="1" l="1"/>
  <c r="F39"/>
  <c r="H43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<sst xmlns="http://schemas.openxmlformats.org/spreadsheetml/2006/main" count="722" uniqueCount="279">
  <si>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</si>
  <si>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</si>
  <si>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</si>
  <si>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</si>
  <si>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</si>
  <si>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</si>
  <si>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</si>
  <si>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</si>
  <si>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</si>
  <si>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</si>
  <si>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</si>
  <si>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</si>
  <si>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</si>
  <si>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</si>
  <si>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</si>
  <si>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</si>
  <si>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</si>
  <si>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</si>
  <si>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</si>
  <si>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</si>
  <si>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</si>
  <si>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</si>
  <si>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</si>
  <si>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</si>
  <si>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</si>
  <si>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</si>
  <si>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</si>
  <si>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</si>
  <si>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</si>
  <si>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</si>
  <si>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</si>
  <si>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</si>
  <si>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</si>
  <si>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</si>
  <si>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</si>
  <si>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</si>
  <si>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</si>
  <si>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</si>
  <si>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</si>
  <si>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</si>
  <si>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</si>
  <si>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</si>
  <si>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</si>
  <si>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</si>
  <si>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</si>
  <si>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</si>
  <si>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</si>
  <si>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</si>
  <si>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</si>
  <si>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</si>
  <si>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</si>
  <si>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</si>
  <si>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</si>
  <si>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</si>
  <si>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</si>
  <si>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</si>
  <si>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</si>
  <si>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</si>
  <si>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</si>
  <si>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</si>
  <si>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</si>
  <si>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</si>
  <si>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</si>
  <si>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</si>
  <si>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</si>
  <si>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</si>
  <si>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</si>
  <si>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</si>
  <si>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</si>
  <si>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</si>
  <si>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</si>
  <si>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</si>
  <si>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</si>
  <si>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</si>
  <si>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</si>
  <si>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</si>
  <si>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</si>
  <si>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</si>
  <si>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</si>
  <si>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</si>
  <si>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</si>
  <si>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</si>
  <si>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</si>
  <si>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</si>
  <si>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</si>
  <si>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</si>
  <si>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</si>
  <si>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</si>
  <si>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</si>
  <si>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</si>
  <si>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</si>
  <si>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</si>
  <si>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</si>
  <si>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</si>
  <si>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</si>
  <si>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</si>
  <si>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</si>
  <si>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</si>
  <si>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</si>
  <si>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</si>
  <si>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</si>
  <si>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</si>
  <si>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</si>
  <si>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</si>
  <si>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</si>
  <si>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</si>
  <si>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</si>
  <si>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</si>
  <si>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</si>
  <si>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</si>
  <si>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</si>
  <si>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</si>
  <si>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</si>
  <si>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</si>
  <si>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</si>
  <si>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</si>
  <si>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</si>
  <si>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</si>
  <si>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</si>
  <si>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</si>
  <si>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</si>
  <si>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</si>
  <si>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</si>
  <si>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</si>
  <si>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</si>
  <si>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</si>
  <si>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</si>
  <si>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</si>
  <si>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</si>
  <si>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</si>
  <si>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</si>
  <si>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</si>
  <si>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</si>
  <si>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</si>
  <si>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</si>
  <si>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</si>
  <si>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</si>
  <si>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</si>
  <si>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</si>
  <si>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</si>
  <si>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</si>
  <si>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</si>
  <si>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</si>
  <si>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</si>
  <si>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</si>
  <si>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</si>
  <si>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</si>
  <si>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</si>
  <si>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</si>
  <si>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</si>
  <si>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</si>
  <si>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</si>
  <si>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</si>
  <si>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</si>
  <si>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</si>
  <si>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</si>
  <si>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</si>
  <si>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</si>
  <si>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</si>
  <si>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</si>
  <si>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</si>
  <si>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</si>
  <si>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</si>
  <si>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</si>
  <si>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</si>
  <si>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</si>
  <si>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</si>
  <si>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</si>
  <si>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</si>
  <si>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</si>
  <si>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</si>
  <si>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</si>
  <si>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</si>
  <si>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</si>
  <si>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</si>
  <si>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</si>
  <si>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</si>
  <si>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</si>
  <si>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</si>
  <si>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</si>
  <si>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</si>
  <si>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</si>
  <si>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</si>
  <si>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</si>
  <si>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</si>
  <si>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</si>
  <si>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</si>
  <si>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</si>
  <si>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</si>
  <si>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</si>
  <si>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</si>
  <si>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</si>
  <si>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</si>
  <si>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</si>
  <si>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</si>
  <si>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</si>
  <si>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</si>
  <si>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</si>
  <si>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</si>
  <si>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</si>
  <si>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</si>
  <si>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</si>
  <si>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</si>
  <si>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</si>
  <si>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</si>
  <si>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</si>
  <si>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</si>
  <si>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</si>
  <si>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</si>
  <si>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</si>
  <si>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</si>
  <si>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</si>
  <si>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</si>
  <si>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</si>
  <si>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</si>
  <si>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</si>
  <si>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</si>
  <si>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</si>
  <si>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</si>
  <si>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</si>
  <si>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</si>
  <si>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</si>
  <si>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</si>
  <si>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</si>
  <si>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PLACA DE OBRA EM CHAPA DE ACO GALVANIZADO (3,20m x 2,00m).</t>
  </si>
  <si>
    <t>ARGILA OU BARRO PARA ATERRO/REATERRO (RETIRADO NA JAZIDA, SEM TRANSPORTE).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</si>
  <si>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</si>
  <si>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</si>
  <si>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</si>
  <si>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PINTURA ACRILICA EM PISO CIMENTADO DUAS DEMAOS.</t>
  </si>
  <si>
    <t>Unid.</t>
  </si>
  <si>
    <t xml:space="preserve"> CALÇADA E RAMPA DE ACESSIBILIDADE</t>
  </si>
  <si>
    <t>ESCAVACAO E CARGA MATERIAL 1A CATEGORIA, UTILIZANDO TRATOR DE ESTEIRAS DE 110 A 160HP COM LAMINA, PESO OPERACIONAL * 13T E PA CARREGADEIRA COM 170 HP(EMPRÉSTIMO, E=0,20m, 15% EMPOLAMENTO).</t>
  </si>
  <si>
    <t>m²</t>
  </si>
  <si>
    <t>m</t>
  </si>
  <si>
    <t>m³</t>
  </si>
  <si>
    <t>m³xKm</t>
  </si>
  <si>
    <t>PREPARO MANUAL DE TERRENO S/ RASPAGEM SUPERFICIAL</t>
  </si>
  <si>
    <t>73822/002</t>
  </si>
  <si>
    <t>REGULARIZACAO E COMPACTACAO MANUAL DE TERRENO COM SOQUETE(L=1,20m).</t>
  </si>
  <si>
    <t>LASTRO DE BRITA(E=0,03m).</t>
  </si>
  <si>
    <t>SINALIZAÇÃO HORIZONTAL E IDENTIFICAÇÃO</t>
  </si>
  <si>
    <t>LIMPEZA MECANIZADA DE TERRENO COM REMOCAO DE CAMADA VEGETAL, UTILIZANDO MOTONIVELADORA.</t>
  </si>
  <si>
    <t>EXECUÇÃO DE PASSEIO (CALÇADA) EM CONCRETO 12 MPA, TRAÇO 1:3:5 (CIMENTO/AREIA/BRITA), PREPARO MECÂNICO, ESPESSURA 7CM, COM JUNTA DE DILATAÇÃO EM MADEIRA, INCLUSO LANÇAMENTO E ADENSAMENTO(L=1,20m).</t>
  </si>
  <si>
    <t>CARGA, MANOBRAS E DESCARGA DE MISTURA BETUMINOSA A QUENTE, COM CAMINHAO BASCULANTE 6 m³, DESCARGA EM VIBRO-ACABADORA.</t>
  </si>
  <si>
    <t>FABRICAÇÃO E APLICAÇÃO DE CONCRETO BETUMINOSO USINADO A QUENTE (CBUQ),CAP 50/70, CAMADA DE ROLAMENTO, EXCLUSIVE TRANSPORTE (E=0,03m).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</si>
  <si>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</si>
  <si>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</si>
  <si>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</si>
  <si>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ESCAVACAO MECANICA, A CEU ABERTO, EM MATERIAL DE 1A CATEGORIA, COM ESCAVADEIRA HIDRAULICA, CAPACIDADE DE 0,78 m³ (BOTA-FORA, E=0,40m).</t>
  </si>
  <si>
    <t>BASE PARA PAVIMENTACAO COM BRITA GRADUADA, INCLUSIVE COMPACTACAO (E=0,20m).</t>
  </si>
  <si>
    <t>TRANSPORTE LOCAL DE MASSA ASFALTICA - PAVIMENTACAO URBANA (D=60km).</t>
  </si>
  <si>
    <t>PLACA ESMALTADA PARA IDENTIFICAÇÃO NR DE RUA, DIMENSÕES 45cm x 25cm.</t>
  </si>
  <si>
    <t>MEIO-FIO E SARJETA CONJUGADOS DE CONCRETO 15 MPA, 35 cm BASE x 30 cm ALTURA, MOLDADO "IN LOCO" COM EXTRUSORA.</t>
  </si>
  <si>
    <t>RUA SEBASTIÃO AUGUSTO INÁCIO, RUA 8, RUA 10 E PARTE DO BALÃO DE RETORNO, JARDIM IPANEMA - REGISTRO - SP</t>
  </si>
  <si>
    <t>m³xkm</t>
  </si>
  <si>
    <t>T*km</t>
  </si>
  <si>
    <t>PAVIMENTAÇÃO ASFÁLTICA E OBRAS COMPLEMENTARES E CONSTRUÇÃO DE CALÇADAS</t>
  </si>
  <si>
    <t>TRANSPORTE COMERCIAL COM CAMINHAO BASCULANTE 6 m³, RODOVIA PAVIMENTADA (BOTA-FORA, D=3,0 km).</t>
  </si>
  <si>
    <t>SINAPI/OUT/15</t>
  </si>
  <si>
    <t>FONTE:  TABELA SINAPI COM DESONERAÇÃO DE SET 2015 E BDI: 24,03%</t>
  </si>
  <si>
    <t>TRANSPORTE COMERCIAL COM CAMINHAO BASCULANTE 6 m³, RODOVIA PAVIMENTADA (EMPRÉSTIMO, D=30 km).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</si>
  <si>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</si>
  <si>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</si>
  <si>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</si>
  <si>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</si>
  <si>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ANEXO I – PLANILHA DE ORÇAMENTO</t>
  </si>
  <si>
    <t>TOMADA DE PREÇOS Nº 005/2016</t>
  </si>
  <si>
    <t>RAZÃO SOCIAL: _____________________________________________________</t>
  </si>
  <si>
    <t>CNPJ: ___________________________  I.E.: ___________________________   I. M.: ___________________________</t>
  </si>
  <si>
    <t>ENDEREÇO: ________________________________________________________ CEP: _________________</t>
  </si>
  <si>
    <t>TEL/FAX: (___) ________________________ E-MAIL PESSOAL: ______________________________</t>
  </si>
  <si>
    <t xml:space="preserve">BANCO__________ AGÊNCIA: _______________CONTA CORRENTE: _____________________________ </t>
  </si>
  <si>
    <t xml:space="preserve"> E-MAIL INSTITUCIONAL: ______________________________</t>
  </si>
  <si>
    <t>CARIMBO (RAZÃO SOCIAL DA EMPRESA)</t>
  </si>
  <si>
    <t>ASSINAR: _________________________________________________</t>
  </si>
  <si>
    <t>VALIDADE DA PROPOSTA: 60 (sessenta) dias.</t>
  </si>
  <si>
    <t>Declaro, para os devidos fins, que aceito todas as condições contidas no Edital de Licitação referente a Tomada de Preços nº005/2016.</t>
  </si>
  <si>
    <t>OBJETO: Referente a CONTRATAÇÃO DE EMPRESA ESPECIALIZADA PARA “EXECUÇÃO DE SERVIÇOS DE PAVIMENTAÇÃO ASFALTICA E OBRAS COMPLEMENTARES, TAIS COMO: CONFECÇÃO DE GUIAS E SARJETAS, SINALIZAÇÃO HORIZONTAL E ACESSIBILIDADE NAS RUAS SEBASTIÃO AUGUSTO INÁCIO, RUA 8, RUA 10 E PARTE DO BALÃO DE RETORNO NO JARDIM IPANEMA, PAGOS ATRAVÉS DO CONTRATO DE REPASSE Nº 819050/2015/MCIDADES/CAIXA”. SECRETARIA MUNICIPAL DE PLANEJAMENTO URBANO E OBRAS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</si>
</sst>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%"/>
    <numFmt numFmtId="166" formatCode="0.00;[Red]0.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b/>
      <sz val="8"/>
      <name val="Tahoma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8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5" fontId="3" fillId="0" borderId="0" xfId="7" applyNumberFormat="1" applyFont="1" applyBorder="1" applyAlignment="1">
      <alignment horizontal="right" vertical="center"/>
    </xf>
    <xf numFmtId="165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5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5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6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0" fontId="12" fillId="8" borderId="3" xfId="1" applyFont="1" applyFill="1" applyBorder="1" applyAlignment="1">
      <alignment horizontal="center" vertical="center" wrapText="1"/>
    </xf>
    <xf numFmtId="0" fontId="12" fillId="8" borderId="3" xfId="1" applyFont="1" applyFill="1" applyBorder="1" applyAlignment="1">
      <alignment horizontal="left" vertical="center" wrapText="1"/>
    </xf>
    <xf numFmtId="0" fontId="14" fillId="8" borderId="3" xfId="1" applyFont="1" applyFill="1" applyBorder="1" applyAlignment="1">
      <alignment horizontal="center" vertical="center"/>
    </xf>
    <xf numFmtId="4" fontId="14" fillId="8" borderId="3" xfId="1" applyNumberFormat="1" applyFont="1" applyFill="1" applyBorder="1" applyAlignment="1">
      <alignment horizontal="right" vertical="center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2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3" fillId="0" borderId="0" xfId="0" applyFont="1" applyAlignment="1">
      <alignment vertical="center"/>
    </xf>
    <xf numFmtId="0" fontId="5" fillId="0" borderId="0" xfId="0" applyFont="1" applyBorder="1" applyAlignment="1">
      <alignment vertical="distributed"/>
    </xf>
    <xf numFmtId="0" fontId="44" fillId="0" borderId="0" xfId="0" applyFont="1" applyAlignment="1" applyProtection="1">
      <alignment vertical="center"/>
      <protection locked="0"/>
    </xf>
    <xf numFmtId="0" fontId="10" fillId="0" borderId="0" xfId="0" applyFont="1"/>
    <xf numFmtId="0" fontId="6" fillId="0" borderId="0" xfId="0" applyFont="1" applyAlignment="1" applyProtection="1">
      <alignment vertical="center"/>
      <protection locked="0"/>
    </xf>
    <xf numFmtId="0" fontId="6" fillId="0" borderId="0" xfId="0" applyFont="1"/>
    <xf numFmtId="2" fontId="6" fillId="0" borderId="0" xfId="0" applyNumberFormat="1" applyFont="1" applyAlignment="1">
      <alignment horizontal="center" vertical="center"/>
    </xf>
    <xf numFmtId="0" fontId="45" fillId="0" borderId="0" xfId="0" applyFont="1" applyAlignment="1" applyProtection="1">
      <alignment vertical="center"/>
      <protection locked="0"/>
    </xf>
    <xf numFmtId="0" fontId="29" fillId="0" borderId="0" xfId="0" applyNumberFormat="1" applyFont="1" applyAlignment="1">
      <alignment horizontal="left" vertical="distributed"/>
    </xf>
    <xf numFmtId="0" fontId="6" fillId="0" borderId="0" xfId="0" applyFont="1" applyBorder="1" applyAlignment="1"/>
    <xf numFmtId="0" fontId="7" fillId="3" borderId="0" xfId="0" applyFont="1" applyFill="1" applyBorder="1" applyAlignment="1">
      <alignment vertical="top"/>
    </xf>
    <xf numFmtId="0" fontId="7" fillId="0" borderId="0" xfId="0" applyFont="1" applyBorder="1" applyAlignment="1">
      <alignment vertical="top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4" fontId="18" fillId="0" borderId="6" xfId="0" applyNumberFormat="1" applyFont="1" applyBorder="1" applyAlignment="1">
      <alignment horizontal="right" vertical="top"/>
    </xf>
    <xf numFmtId="4" fontId="24" fillId="0" borderId="1" xfId="0" applyNumberFormat="1" applyFont="1" applyFill="1" applyBorder="1" applyAlignment="1">
      <alignment horizontal="center"/>
    </xf>
    <xf numFmtId="10" fontId="22" fillId="0" borderId="1" xfId="7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3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6" fillId="0" borderId="0" xfId="0" applyNumberFormat="1" applyFont="1" applyAlignment="1">
      <alignment horizontal="left" vertical="distributed"/>
    </xf>
    <xf numFmtId="0" fontId="7" fillId="3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7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distributed"/>
    </xf>
    <xf numFmtId="0" fontId="6" fillId="0" borderId="0" xfId="0" applyFont="1" applyBorder="1" applyAlignment="1">
      <alignment horizontal="center"/>
    </xf>
    <xf numFmtId="0" fontId="12" fillId="9" borderId="1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</cellXfs>
  <cellStyles count="11">
    <cellStyle name="Excel Built-in Normal" xfId="2"/>
    <cellStyle name="Moeda" xfId="10" builtinId="4"/>
    <cellStyle name="Moeda 2" xfId="3"/>
    <cellStyle name="Normal" xfId="0" builtinId="0"/>
    <cellStyle name="Normal 2" xfId="4"/>
    <cellStyle name="Normal 3" xfId="1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1297092</xdr:colOff>
      <xdr:row>1</xdr:row>
      <xdr:rowOff>89324</xdr:rowOff>
    </xdr:from>
    <xdr:to>
      <xdr:col>4</xdr:col>
      <xdr:colOff>509058</xdr:colOff>
      <xdr:row>6</xdr:row>
      <xdr:rowOff>162753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925992" y="279824"/>
          <a:ext cx="4698366" cy="10259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11;RIA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UA SEBASTIÃO"/>
      <sheetName val="RUA MILTON GONÇALVES"/>
      <sheetName val="RUA BENEDICTO ALVES"/>
      <sheetName val="RUA JOSÉ FERREIRA"/>
      <sheetName val="RUA A - ARAPONGAL"/>
      <sheetName val="RUA AMEIXEIRA"/>
      <sheetName val="RUA TOPÁZIO"/>
      <sheetName val="JOSÉ RONALDO CAMILO"/>
      <sheetName val="RUA CHIEKO MORYA"/>
      <sheetName val="RUA JACARANDÁ"/>
    </sheetNames>
    <sheetDataSet>
      <sheetData sheetId="0" refreshError="1">
        <row r="3">
          <cell r="B3">
            <v>6.4</v>
          </cell>
        </row>
        <row r="6">
          <cell r="B6">
            <v>717.1</v>
          </cell>
        </row>
        <row r="7">
          <cell r="B7">
            <v>7</v>
          </cell>
        </row>
        <row r="23">
          <cell r="B23">
            <v>1003.94</v>
          </cell>
        </row>
        <row r="49">
          <cell r="D49">
            <v>2</v>
          </cell>
        </row>
        <row r="50">
          <cell r="D50">
            <v>4</v>
          </cell>
        </row>
        <row r="55">
          <cell r="D55">
            <v>16.32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Normal="100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246" t="s">
        <v>101</v>
      </c>
      <c r="B1" s="246"/>
      <c r="C1" s="246"/>
      <c r="D1" s="246"/>
      <c r="E1" s="246"/>
      <c r="F1" s="246"/>
      <c r="G1" s="246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f>SUM('[1]RUA SEBASTIÃO'!$B$6)</f>
        <v>717.1</v>
      </c>
      <c r="E3" s="72">
        <f>SUM('[1]RUA SEBASTIÃO'!$B$7)</f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247" t="s">
        <v>115</v>
      </c>
      <c r="E9" s="247"/>
      <c r="F9" s="247"/>
      <c r="G9" s="247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248" t="s">
        <v>112</v>
      </c>
      <c r="B18" s="248"/>
      <c r="C18" s="248"/>
      <c r="D18" s="144"/>
      <c r="E18" s="144"/>
      <c r="F18" s="144"/>
      <c r="G18" s="144"/>
      <c r="H18" s="77"/>
      <c r="I18" s="77"/>
      <c r="J18" s="75"/>
    </row>
    <row r="19" spans="1:10" ht="15.75">
      <c r="A19" s="249" t="s">
        <v>113</v>
      </c>
      <c r="B19" s="249"/>
      <c r="C19" s="249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249" t="s">
        <v>96</v>
      </c>
      <c r="B34" s="249"/>
      <c r="C34" s="249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Normal="100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265" t="s">
        <v>120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</row>
    <row r="3" spans="1:21" s="66" customFormat="1" ht="27" customHeight="1">
      <c r="A3" s="266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</row>
    <row r="4" spans="1:21" s="98" customFormat="1" ht="28.5" customHeight="1">
      <c r="A4" s="95" t="s">
        <v>116</v>
      </c>
      <c r="B4" s="95" t="s">
        <v>117</v>
      </c>
      <c r="C4" s="268" t="s">
        <v>121</v>
      </c>
      <c r="D4" s="268"/>
      <c r="E4" s="268"/>
      <c r="F4" s="268"/>
      <c r="G4" s="268" t="s">
        <v>122</v>
      </c>
      <c r="H4" s="268"/>
      <c r="I4" s="268"/>
      <c r="J4" s="268"/>
      <c r="K4" s="268" t="s">
        <v>123</v>
      </c>
      <c r="L4" s="268"/>
      <c r="M4" s="268"/>
      <c r="N4" s="268"/>
      <c r="O4" s="268" t="s">
        <v>124</v>
      </c>
      <c r="P4" s="268"/>
      <c r="Q4" s="268"/>
      <c r="R4" s="268"/>
      <c r="S4" s="96" t="s">
        <v>125</v>
      </c>
      <c r="T4" s="97" t="s">
        <v>118</v>
      </c>
    </row>
    <row r="5" spans="1:21" s="98" customFormat="1" ht="13.15" customHeight="1">
      <c r="A5" s="253">
        <v>1</v>
      </c>
      <c r="B5" s="254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253"/>
      <c r="B6" s="254"/>
      <c r="C6" s="251">
        <f>SUM('RELAÇÃO DAS RUAS'!G3)</f>
        <v>432106.08228487329</v>
      </c>
      <c r="D6" s="260"/>
      <c r="E6" s="260"/>
      <c r="F6" s="260"/>
      <c r="G6" s="256"/>
      <c r="H6" s="257"/>
      <c r="I6" s="257"/>
      <c r="J6" s="257"/>
      <c r="K6" s="256"/>
      <c r="L6" s="257"/>
      <c r="M6" s="257"/>
      <c r="N6" s="257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253">
        <v>2</v>
      </c>
      <c r="B10" s="254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253"/>
      <c r="B11" s="254"/>
      <c r="C11" s="107"/>
      <c r="D11" s="107"/>
      <c r="E11" s="107"/>
      <c r="F11" s="107"/>
      <c r="G11" s="251" t="e">
        <f>SUM('RELAÇÃO DAS RUAS'!#REF!)</f>
        <v>#REF!</v>
      </c>
      <c r="H11" s="258"/>
      <c r="I11" s="258"/>
      <c r="J11" s="258"/>
      <c r="K11" s="256"/>
      <c r="L11" s="257"/>
      <c r="M11" s="257"/>
      <c r="N11" s="257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253">
        <v>3</v>
      </c>
      <c r="B12" s="254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253"/>
      <c r="B13" s="254"/>
      <c r="C13" s="107"/>
      <c r="D13" s="107"/>
      <c r="E13" s="107"/>
      <c r="F13" s="107"/>
      <c r="G13" s="251" t="e">
        <f>SUM('RELAÇÃO DAS RUAS'!#REF!)</f>
        <v>#REF!</v>
      </c>
      <c r="H13" s="260"/>
      <c r="I13" s="260"/>
      <c r="J13" s="260"/>
      <c r="K13" s="256"/>
      <c r="L13" s="261"/>
      <c r="M13" s="261"/>
      <c r="N13" s="261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253">
        <v>4</v>
      </c>
      <c r="B14" s="254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253"/>
      <c r="B15" s="254"/>
      <c r="C15" s="107"/>
      <c r="D15" s="107"/>
      <c r="E15" s="107"/>
      <c r="F15" s="107"/>
      <c r="G15" s="251" t="e">
        <f>SUM('RELAÇÃO DAS RUAS'!#REF!)</f>
        <v>#REF!</v>
      </c>
      <c r="H15" s="260"/>
      <c r="I15" s="260"/>
      <c r="J15" s="260"/>
      <c r="K15" s="256"/>
      <c r="L15" s="257"/>
      <c r="M15" s="257"/>
      <c r="N15" s="257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253">
        <v>5</v>
      </c>
      <c r="B16" s="254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253"/>
      <c r="B17" s="254"/>
      <c r="C17" s="107"/>
      <c r="D17" s="107"/>
      <c r="E17" s="107"/>
      <c r="F17" s="107"/>
      <c r="G17" s="251" t="e">
        <f>SUM('RELAÇÃO DAS RUAS'!#REF!)</f>
        <v>#REF!</v>
      </c>
      <c r="H17" s="251"/>
      <c r="I17" s="251"/>
      <c r="J17" s="251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253">
        <v>6</v>
      </c>
      <c r="B18" s="254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253"/>
      <c r="B19" s="254"/>
      <c r="C19" s="107"/>
      <c r="D19" s="107"/>
      <c r="E19" s="107"/>
      <c r="F19" s="107"/>
      <c r="G19" s="251" t="e">
        <f>SUM('RELAÇÃO DAS RUAS'!#REF!)</f>
        <v>#REF!</v>
      </c>
      <c r="H19" s="258"/>
      <c r="I19" s="258"/>
      <c r="J19" s="258"/>
      <c r="K19" s="251"/>
      <c r="L19" s="258"/>
      <c r="M19" s="258"/>
      <c r="N19" s="258"/>
      <c r="O19" s="258"/>
      <c r="P19" s="258"/>
      <c r="Q19" s="258"/>
      <c r="R19" s="258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253">
        <v>7</v>
      </c>
      <c r="B20" s="254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253"/>
      <c r="B21" s="254"/>
      <c r="C21" s="107"/>
      <c r="D21" s="107"/>
      <c r="E21" s="107"/>
      <c r="F21" s="107"/>
      <c r="G21" s="256"/>
      <c r="H21" s="257"/>
      <c r="I21" s="257"/>
      <c r="J21" s="257"/>
      <c r="K21" s="251" t="e">
        <f>SUM(#REF!)</f>
        <v>#REF!</v>
      </c>
      <c r="L21" s="258"/>
      <c r="M21" s="258"/>
      <c r="N21" s="258"/>
      <c r="O21" s="259"/>
      <c r="P21" s="259"/>
      <c r="Q21" s="259"/>
      <c r="R21" s="259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253">
        <v>8</v>
      </c>
      <c r="B22" s="254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253"/>
      <c r="B23" s="254"/>
      <c r="C23" s="107"/>
      <c r="D23" s="107"/>
      <c r="E23" s="107"/>
      <c r="F23" s="107"/>
      <c r="G23" s="110"/>
      <c r="H23" s="103"/>
      <c r="I23" s="103"/>
      <c r="J23" s="103"/>
      <c r="K23" s="255" t="e">
        <f>SUM('RELAÇÃO DAS RUAS'!#REF!)/2</f>
        <v>#REF!</v>
      </c>
      <c r="L23" s="255"/>
      <c r="M23" s="255"/>
      <c r="N23" s="255"/>
      <c r="O23" s="255" t="e">
        <f>SUM('RELAÇÃO DAS RUAS'!#REF!)/2</f>
        <v>#REF!</v>
      </c>
      <c r="P23" s="255"/>
      <c r="Q23" s="255"/>
      <c r="R23" s="255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253">
        <v>9</v>
      </c>
      <c r="B24" s="254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253"/>
      <c r="B25" s="254"/>
      <c r="C25" s="107"/>
      <c r="D25" s="107"/>
      <c r="E25" s="107"/>
      <c r="F25" s="107"/>
      <c r="G25" s="110"/>
      <c r="H25" s="103"/>
      <c r="I25" s="103"/>
      <c r="J25" s="103"/>
      <c r="K25" s="255"/>
      <c r="L25" s="255"/>
      <c r="M25" s="255"/>
      <c r="N25" s="255"/>
      <c r="O25" s="255" t="e">
        <f>SUM('RELAÇÃO DAS RUAS'!#REF!)</f>
        <v>#REF!</v>
      </c>
      <c r="P25" s="255"/>
      <c r="Q25" s="255"/>
      <c r="R25" s="255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251">
        <f>SUM(C6:F21)</f>
        <v>432106.08228487329</v>
      </c>
      <c r="D26" s="251"/>
      <c r="E26" s="251"/>
      <c r="F26" s="251"/>
      <c r="G26" s="251" t="e">
        <f>SUM(G5:J25)</f>
        <v>#REF!</v>
      </c>
      <c r="H26" s="251"/>
      <c r="I26" s="251"/>
      <c r="J26" s="251"/>
      <c r="K26" s="251" t="e">
        <f>SUM(K5:N25)</f>
        <v>#REF!</v>
      </c>
      <c r="L26" s="251"/>
      <c r="M26" s="251"/>
      <c r="N26" s="251"/>
      <c r="O26" s="251" t="e">
        <f>SUM(O5:R25)</f>
        <v>#REF!</v>
      </c>
      <c r="P26" s="251"/>
      <c r="Q26" s="251"/>
      <c r="R26" s="251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252" t="e">
        <f>C26/S27</f>
        <v>#REF!</v>
      </c>
      <c r="D27" s="252"/>
      <c r="E27" s="252"/>
      <c r="F27" s="252"/>
      <c r="G27" s="252" t="e">
        <f>G26/S27</f>
        <v>#REF!</v>
      </c>
      <c r="H27" s="252"/>
      <c r="I27" s="252"/>
      <c r="J27" s="252"/>
      <c r="K27" s="252" t="e">
        <f>K26/S27</f>
        <v>#REF!</v>
      </c>
      <c r="L27" s="252"/>
      <c r="M27" s="252"/>
      <c r="N27" s="252"/>
      <c r="O27" s="252" t="e">
        <f>O26/S27</f>
        <v>#REF!</v>
      </c>
      <c r="P27" s="252"/>
      <c r="Q27" s="252"/>
      <c r="R27" s="252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250"/>
      <c r="T28" s="250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264" t="s">
        <v>119</v>
      </c>
      <c r="T30" s="264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267" t="s">
        <v>130</v>
      </c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263" t="s">
        <v>113</v>
      </c>
      <c r="B33" s="263"/>
      <c r="C33" s="263"/>
      <c r="D33" s="263"/>
      <c r="E33" s="263"/>
      <c r="F33" s="263"/>
      <c r="G33" s="263"/>
      <c r="H33" s="263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262"/>
      <c r="I50" s="262"/>
      <c r="J50" s="262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Normal="100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271" t="s">
        <v>0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272" t="s">
        <v>2</v>
      </c>
      <c r="C3" s="272"/>
      <c r="D3" s="272"/>
      <c r="E3" s="272"/>
      <c r="F3" s="272"/>
      <c r="G3" s="272"/>
      <c r="H3" s="272"/>
      <c r="I3" s="272"/>
      <c r="J3" s="272"/>
    </row>
    <row r="4" spans="1:11" ht="24" customHeight="1" thickBot="1">
      <c r="A4" s="55" t="s">
        <v>3</v>
      </c>
      <c r="B4" s="272" t="s">
        <v>4</v>
      </c>
      <c r="C4" s="272"/>
      <c r="D4" s="272"/>
      <c r="E4" s="272"/>
      <c r="F4" s="272"/>
      <c r="G4" s="272"/>
      <c r="H4" s="272"/>
      <c r="I4" s="272"/>
      <c r="J4" s="272"/>
    </row>
    <row r="5" spans="1:11" ht="32.25" thickBot="1">
      <c r="A5" s="273" t="s">
        <v>5</v>
      </c>
      <c r="B5" s="273" t="s">
        <v>6</v>
      </c>
      <c r="C5" s="273" t="s">
        <v>7</v>
      </c>
      <c r="D5" s="273" t="s">
        <v>8</v>
      </c>
      <c r="E5" s="274" t="s">
        <v>9</v>
      </c>
      <c r="F5" s="274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273"/>
      <c r="B6" s="273"/>
      <c r="C6" s="273"/>
      <c r="D6" s="273"/>
      <c r="E6" s="274"/>
      <c r="F6" s="274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5">
        <v>1</v>
      </c>
      <c r="B7" s="195"/>
      <c r="C7" s="195">
        <v>1</v>
      </c>
      <c r="D7" s="196" t="s">
        <v>17</v>
      </c>
      <c r="E7" s="197"/>
      <c r="F7" s="197"/>
      <c r="G7" s="197"/>
      <c r="H7" s="197"/>
      <c r="I7" s="199"/>
      <c r="J7" s="198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396.9</v>
      </c>
      <c r="H8" s="10">
        <f>SUM(G8*1.2403)</f>
        <v>492.27506999999997</v>
      </c>
      <c r="I8" s="200">
        <f>SUM(H8*F8)</f>
        <v>3150.5604480000002</v>
      </c>
      <c r="J8" s="9"/>
    </row>
    <row r="9" spans="1:11" ht="15.75">
      <c r="A9" s="275" t="s">
        <v>38</v>
      </c>
      <c r="B9" s="275"/>
      <c r="C9" s="275"/>
      <c r="D9" s="275"/>
      <c r="E9" s="26"/>
      <c r="F9" s="12"/>
      <c r="G9" s="12"/>
      <c r="H9" s="13"/>
      <c r="I9" s="201">
        <f>SUM(I8)</f>
        <v>3150.5604480000002</v>
      </c>
      <c r="J9" s="42">
        <f>I9/I45</f>
        <v>7.2911735732591231E-3</v>
      </c>
    </row>
    <row r="10" spans="1:11" ht="18" customHeight="1">
      <c r="A10" s="192">
        <v>2</v>
      </c>
      <c r="B10" s="193"/>
      <c r="C10" s="192">
        <v>2</v>
      </c>
      <c r="D10" s="193" t="s">
        <v>182</v>
      </c>
      <c r="E10" s="7"/>
      <c r="F10" s="9"/>
      <c r="G10" s="9"/>
      <c r="H10" s="10"/>
      <c r="I10" s="202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0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0">
        <f>SUM(H12*F12)</f>
        <v>68296.806448279996</v>
      </c>
      <c r="J12" s="41"/>
    </row>
    <row r="13" spans="1:11" ht="15.75">
      <c r="A13" s="275" t="s">
        <v>38</v>
      </c>
      <c r="B13" s="275"/>
      <c r="C13" s="275"/>
      <c r="D13" s="275"/>
      <c r="E13" s="26"/>
      <c r="F13" s="12"/>
      <c r="G13" s="12"/>
      <c r="H13" s="13"/>
      <c r="I13" s="201">
        <f>SUM(I11:I12)</f>
        <v>81270.932350479998</v>
      </c>
      <c r="J13" s="42">
        <f>I13/I45</f>
        <v>0.18808097289614348</v>
      </c>
    </row>
    <row r="14" spans="1:11" ht="18" customHeight="1">
      <c r="A14" s="192">
        <v>3</v>
      </c>
      <c r="B14" s="193"/>
      <c r="C14" s="192">
        <v>3</v>
      </c>
      <c r="D14" s="193" t="s">
        <v>183</v>
      </c>
      <c r="E14" s="192"/>
      <c r="F14" s="9"/>
      <c r="G14" s="9"/>
      <c r="H14" s="194"/>
      <c r="I14" s="202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0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0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0">
        <f>SUM(H17*F17)</f>
        <v>6082.0439783400016</v>
      </c>
      <c r="J17" s="41"/>
      <c r="K17" s="61"/>
    </row>
    <row r="18" spans="1:11" ht="15.75">
      <c r="A18" s="275" t="s">
        <v>38</v>
      </c>
      <c r="B18" s="275"/>
      <c r="C18" s="275"/>
      <c r="D18" s="275"/>
      <c r="E18" s="26"/>
      <c r="F18" s="12"/>
      <c r="G18" s="12"/>
      <c r="H18" s="13"/>
      <c r="I18" s="201">
        <f>SUM(I15:I17)</f>
        <v>96452.616626200019</v>
      </c>
      <c r="J18" s="42">
        <f>I18/I45</f>
        <v>0.22321513299739204</v>
      </c>
    </row>
    <row r="19" spans="1:11" ht="16.5" customHeight="1">
      <c r="A19" s="192">
        <v>4</v>
      </c>
      <c r="B19" s="193"/>
      <c r="C19" s="192">
        <v>4</v>
      </c>
      <c r="D19" s="193" t="s">
        <v>45</v>
      </c>
      <c r="E19" s="192"/>
      <c r="F19" s="9"/>
      <c r="G19" s="9"/>
      <c r="H19" s="194"/>
      <c r="I19" s="202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f>SUM('[1]RUA SEBASTIÃO'!$B$23)</f>
        <v>1003.94</v>
      </c>
      <c r="G20" s="16">
        <v>89.92</v>
      </c>
      <c r="H20" s="10">
        <f t="shared" ref="H20" si="2">SUM(G20*1.2403)</f>
        <v>111.527776</v>
      </c>
      <c r="I20" s="200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0">
        <f>SUM(H21*F21)</f>
        <v>23099.480160159997</v>
      </c>
      <c r="J21" s="41"/>
      <c r="K21" s="61"/>
    </row>
    <row r="22" spans="1:11" ht="15.75">
      <c r="A22" s="275" t="s">
        <v>38</v>
      </c>
      <c r="B22" s="275"/>
      <c r="C22" s="275"/>
      <c r="D22" s="275"/>
      <c r="E22" s="26"/>
      <c r="F22" s="12"/>
      <c r="G22" s="12"/>
      <c r="H22" s="13"/>
      <c r="I22" s="201">
        <f>SUM(I20:I21)</f>
        <v>135066.6755976</v>
      </c>
      <c r="J22" s="42">
        <f>I22/I45</f>
        <v>0.31257758484536902</v>
      </c>
    </row>
    <row r="23" spans="1:11" ht="16.5" customHeight="1">
      <c r="A23" s="192">
        <v>5</v>
      </c>
      <c r="B23" s="193"/>
      <c r="C23" s="192">
        <v>5</v>
      </c>
      <c r="D23" s="193" t="s">
        <v>39</v>
      </c>
      <c r="E23" s="192"/>
      <c r="F23" s="9"/>
      <c r="G23" s="9"/>
      <c r="H23" s="194"/>
      <c r="I23" s="202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0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0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0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0">
        <f>SUM(H27*F27)</f>
        <v>788.82267355440001</v>
      </c>
      <c r="J27" s="41"/>
      <c r="K27" s="61"/>
    </row>
    <row r="28" spans="1:11" ht="15.75">
      <c r="A28" s="275" t="s">
        <v>38</v>
      </c>
      <c r="B28" s="275"/>
      <c r="C28" s="275"/>
      <c r="D28" s="275"/>
      <c r="E28" s="26"/>
      <c r="F28" s="12"/>
      <c r="G28" s="12"/>
      <c r="H28" s="13"/>
      <c r="I28" s="201">
        <f>SUM(I24:I27)</f>
        <v>93332.220891373261</v>
      </c>
      <c r="J28" s="42">
        <f>I28/I45</f>
        <v>0.21599376800681644</v>
      </c>
    </row>
    <row r="29" spans="1:11" ht="18.75" customHeight="1">
      <c r="A29" s="192">
        <v>6</v>
      </c>
      <c r="B29" s="193"/>
      <c r="C29" s="192">
        <v>6</v>
      </c>
      <c r="D29" s="193" t="s">
        <v>190</v>
      </c>
      <c r="E29" s="192"/>
      <c r="F29" s="9"/>
      <c r="G29" s="9"/>
      <c r="H29" s="194"/>
      <c r="I29" s="202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0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0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0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0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f>SUM('[1]RUA SEBASTIÃO'!$D$55)</f>
        <v>16.32</v>
      </c>
      <c r="G34" s="14">
        <v>11.5</v>
      </c>
      <c r="H34" s="10">
        <f t="shared" si="5"/>
        <v>14.263449999999999</v>
      </c>
      <c r="I34" s="200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0">
        <f t="shared" si="6"/>
        <v>0</v>
      </c>
      <c r="J35" s="9"/>
      <c r="K35" s="61"/>
    </row>
    <row r="36" spans="1:11" ht="15.75">
      <c r="A36" s="275" t="s">
        <v>38</v>
      </c>
      <c r="B36" s="275"/>
      <c r="C36" s="275"/>
      <c r="D36" s="275"/>
      <c r="E36" s="26"/>
      <c r="F36" s="12"/>
      <c r="G36" s="12"/>
      <c r="H36" s="13"/>
      <c r="I36" s="201">
        <f>SUM(I30:I35)</f>
        <v>919.37783232000004</v>
      </c>
      <c r="J36" s="42">
        <f>I36/I45</f>
        <v>2.1276669549721463E-3</v>
      </c>
    </row>
    <row r="37" spans="1:11" ht="19.5" customHeight="1">
      <c r="A37" s="192">
        <v>7</v>
      </c>
      <c r="B37" s="193"/>
      <c r="C37" s="192">
        <v>7</v>
      </c>
      <c r="D37" s="193" t="s">
        <v>191</v>
      </c>
      <c r="E37" s="192"/>
      <c r="F37" s="9"/>
      <c r="G37" s="9"/>
      <c r="H37" s="194"/>
      <c r="I37" s="202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0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f>SUM('[1]RUA SEBASTIÃO'!$D$49)</f>
        <v>2</v>
      </c>
      <c r="G39" s="14">
        <v>114.65</v>
      </c>
      <c r="H39" s="10">
        <f t="shared" si="7"/>
        <v>142.20039500000001</v>
      </c>
      <c r="I39" s="200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f>SUM('[1]RUA SEBASTIÃO'!$D$50)</f>
        <v>4</v>
      </c>
      <c r="G40" s="14">
        <v>114.65</v>
      </c>
      <c r="H40" s="10">
        <f t="shared" si="7"/>
        <v>142.20039500000001</v>
      </c>
      <c r="I40" s="200">
        <f>SUM(H40*F40)</f>
        <v>568.80158000000006</v>
      </c>
      <c r="J40" s="9"/>
      <c r="K40" s="61"/>
    </row>
    <row r="41" spans="1:11" ht="22.5" customHeight="1">
      <c r="A41" s="275" t="s">
        <v>38</v>
      </c>
      <c r="B41" s="275"/>
      <c r="C41" s="275"/>
      <c r="D41" s="275"/>
      <c r="E41" s="26"/>
      <c r="F41" s="12"/>
      <c r="G41" s="12"/>
      <c r="H41" s="13"/>
      <c r="I41" s="201">
        <f>SUM(I38:I40)</f>
        <v>8705.2191920000005</v>
      </c>
      <c r="J41" s="42">
        <f>I41/I45</f>
        <v>2.0146023277360248E-2</v>
      </c>
    </row>
    <row r="42" spans="1:11" ht="19.5" customHeight="1">
      <c r="A42" s="192">
        <v>8</v>
      </c>
      <c r="B42" s="193"/>
      <c r="C42" s="192">
        <v>8</v>
      </c>
      <c r="D42" s="193" t="s">
        <v>196</v>
      </c>
      <c r="E42" s="192"/>
      <c r="F42" s="9"/>
      <c r="G42" s="9"/>
      <c r="H42" s="194"/>
      <c r="I42" s="202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0">
        <f>SUM(H43*F43)</f>
        <v>13208.4793469</v>
      </c>
      <c r="J43" s="9"/>
      <c r="K43" s="61"/>
    </row>
    <row r="44" spans="1:11" ht="18" customHeight="1" thickBot="1">
      <c r="A44" s="276" t="s">
        <v>38</v>
      </c>
      <c r="B44" s="276"/>
      <c r="C44" s="276"/>
      <c r="D44" s="276"/>
      <c r="E44" s="276"/>
      <c r="F44" s="276"/>
      <c r="G44" s="276"/>
      <c r="H44" s="276"/>
      <c r="I44" s="201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279" t="s">
        <v>197</v>
      </c>
      <c r="B45" s="279"/>
      <c r="C45" s="279"/>
      <c r="D45" s="279"/>
      <c r="E45" s="279"/>
      <c r="F45" s="279"/>
      <c r="G45" s="279"/>
      <c r="H45" s="279"/>
      <c r="I45" s="203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282" t="s">
        <v>94</v>
      </c>
      <c r="H46" s="282"/>
      <c r="I46" s="282"/>
      <c r="J46" s="282"/>
      <c r="K46" s="1"/>
    </row>
    <row r="47" spans="1:11" ht="15.75">
      <c r="A47" s="20"/>
      <c r="B47" s="20"/>
      <c r="C47" s="20"/>
      <c r="D47" s="20"/>
      <c r="E47" s="21"/>
      <c r="F47" s="20"/>
      <c r="G47" s="280"/>
      <c r="H47" s="280"/>
      <c r="I47" s="280"/>
      <c r="J47" s="280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281" t="s">
        <v>99</v>
      </c>
      <c r="F50" s="281"/>
      <c r="G50" s="281"/>
      <c r="H50" s="281"/>
      <c r="I50" s="281"/>
      <c r="J50" s="281"/>
      <c r="K50" s="1"/>
      <c r="L50" s="61"/>
    </row>
    <row r="51" spans="1:12">
      <c r="A51" s="278" t="s">
        <v>96</v>
      </c>
      <c r="B51" s="278"/>
      <c r="C51" s="278"/>
      <c r="D51" s="278"/>
      <c r="E51" s="277" t="s">
        <v>97</v>
      </c>
      <c r="F51" s="277"/>
      <c r="G51" s="277"/>
      <c r="H51" s="277"/>
      <c r="I51" s="277"/>
      <c r="J51" s="277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269" t="s">
        <v>169</v>
      </c>
      <c r="B54" s="269"/>
      <c r="C54" s="269"/>
      <c r="D54" s="269"/>
      <c r="E54" s="269"/>
      <c r="F54" s="269"/>
    </row>
    <row r="55" spans="1:12">
      <c r="A55" s="270" t="s">
        <v>95</v>
      </c>
      <c r="B55" s="270"/>
      <c r="C55" s="270"/>
      <c r="D55" s="270"/>
      <c r="E55" s="270"/>
      <c r="F55" s="270"/>
    </row>
    <row r="56" spans="1:12">
      <c r="A56" s="270" t="s">
        <v>96</v>
      </c>
      <c r="B56" s="270"/>
      <c r="C56" s="270"/>
      <c r="D56" s="270"/>
      <c r="E56" s="270"/>
      <c r="F56" s="270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271" t="s">
        <v>0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272" t="s">
        <v>2</v>
      </c>
      <c r="C3" s="272"/>
      <c r="D3" s="272"/>
      <c r="E3" s="272"/>
      <c r="F3" s="272"/>
      <c r="G3" s="272"/>
      <c r="H3" s="272"/>
      <c r="I3" s="272"/>
      <c r="J3" s="272"/>
    </row>
    <row r="4" spans="1:10" ht="24.95" customHeight="1" thickBot="1">
      <c r="A4" s="55" t="s">
        <v>3</v>
      </c>
      <c r="B4" s="272" t="s">
        <v>131</v>
      </c>
      <c r="C4" s="272"/>
      <c r="D4" s="272"/>
      <c r="E4" s="272"/>
      <c r="F4" s="272"/>
      <c r="G4" s="272"/>
      <c r="H4" s="272"/>
      <c r="I4" s="272"/>
      <c r="J4" s="272"/>
    </row>
    <row r="5" spans="1:10" ht="24.95" customHeight="1" thickBot="1">
      <c r="A5" s="273" t="s">
        <v>5</v>
      </c>
      <c r="B5" s="273" t="s">
        <v>6</v>
      </c>
      <c r="C5" s="273" t="s">
        <v>7</v>
      </c>
      <c r="D5" s="273" t="s">
        <v>8</v>
      </c>
      <c r="E5" s="274" t="s">
        <v>9</v>
      </c>
      <c r="F5" s="274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273"/>
      <c r="B6" s="273"/>
      <c r="C6" s="273"/>
      <c r="D6" s="273"/>
      <c r="E6" s="274"/>
      <c r="F6" s="274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275" t="s">
        <v>38</v>
      </c>
      <c r="B16" s="275"/>
      <c r="C16" s="275"/>
      <c r="D16" s="275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283"/>
      <c r="B17" s="283"/>
      <c r="C17" s="283"/>
      <c r="D17" s="283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275" t="s">
        <v>38</v>
      </c>
      <c r="B29" s="275"/>
      <c r="C29" s="275"/>
      <c r="D29" s="275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275" t="s">
        <v>38</v>
      </c>
      <c r="B34" s="275"/>
      <c r="C34" s="275"/>
      <c r="D34" s="275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284"/>
      <c r="B35" s="284"/>
      <c r="C35" s="284"/>
      <c r="D35" s="284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f>SUM('[1]RUA SEBASTIÃO'!$D$49)</f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f>SUM('[1]RUA SEBASTIÃO'!$D$50)</f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275" t="s">
        <v>38</v>
      </c>
      <c r="B40" s="275"/>
      <c r="C40" s="275"/>
      <c r="D40" s="275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f>SUM('[1]RUA SEBASTIÃO'!$D$55)</f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276" t="s">
        <v>38</v>
      </c>
      <c r="B48" s="276"/>
      <c r="C48" s="276"/>
      <c r="D48" s="276"/>
      <c r="E48" s="276"/>
      <c r="F48" s="276"/>
      <c r="G48" s="276"/>
      <c r="H48" s="276"/>
      <c r="I48" s="63">
        <f>SUM(I42:I47)</f>
        <v>106403.53000692998</v>
      </c>
      <c r="J48" s="58">
        <v>0.21401476300419636</v>
      </c>
    </row>
    <row r="49" spans="1:10" ht="24.95" customHeight="1" thickBot="1">
      <c r="A49" s="279" t="s">
        <v>98</v>
      </c>
      <c r="B49" s="279"/>
      <c r="C49" s="279"/>
      <c r="D49" s="279"/>
      <c r="E49" s="279"/>
      <c r="F49" s="279"/>
      <c r="G49" s="279"/>
      <c r="H49" s="279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282" t="s">
        <v>94</v>
      </c>
      <c r="H50" s="282"/>
      <c r="I50" s="282"/>
      <c r="J50" s="282"/>
    </row>
    <row r="51" spans="1:10" ht="15.75">
      <c r="A51" s="20"/>
      <c r="B51" s="20"/>
      <c r="C51" s="20"/>
      <c r="D51" s="20"/>
      <c r="E51" s="21"/>
      <c r="F51" s="20"/>
      <c r="G51" s="280"/>
      <c r="H51" s="280"/>
      <c r="I51" s="280"/>
      <c r="J51" s="280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281" t="s">
        <v>99</v>
      </c>
      <c r="F54" s="281"/>
      <c r="G54" s="281"/>
      <c r="H54" s="281"/>
      <c r="I54" s="281"/>
      <c r="J54" s="281"/>
    </row>
    <row r="55" spans="1:10">
      <c r="A55" s="278" t="s">
        <v>96</v>
      </c>
      <c r="B55" s="278"/>
      <c r="C55" s="278"/>
      <c r="D55" s="278"/>
      <c r="E55" s="277" t="s">
        <v>97</v>
      </c>
      <c r="F55" s="277"/>
      <c r="G55" s="277"/>
      <c r="H55" s="277"/>
      <c r="I55" s="277"/>
      <c r="J55" s="277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K120"/>
  <sheetViews>
    <sheetView tabSelected="1" view="pageBreakPreview" topLeftCell="A10" zoomScaleNormal="90" zoomScaleSheetLayoutView="100" workbookViewId="0">
      <selection activeCell="B25" sqref="B25:I25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2.28515625" customWidth="1"/>
    <col min="5" max="5" width="10.42578125" customWidth="1"/>
    <col min="6" max="6" width="13" customWidth="1"/>
    <col min="7" max="7" width="11" customWidth="1"/>
    <col min="8" max="8" width="15.7109375" customWidth="1"/>
    <col min="9" max="9" width="14.85546875" customWidth="1"/>
    <col min="10" max="10" width="13.28515625" customWidth="1"/>
    <col min="11" max="11" width="13.28515625" hidden="1" customWidth="1"/>
  </cols>
  <sheetData>
    <row r="1" spans="1:9">
      <c r="C1" s="232"/>
    </row>
    <row r="2" spans="1:9">
      <c r="C2" s="232"/>
    </row>
    <row r="3" spans="1:9">
      <c r="C3" s="232"/>
    </row>
    <row r="4" spans="1:9">
      <c r="C4" s="232"/>
    </row>
    <row r="5" spans="1:9">
      <c r="C5" s="232"/>
    </row>
    <row r="6" spans="1:9">
      <c r="C6" s="232"/>
    </row>
    <row r="7" spans="1:9">
      <c r="C7" s="232"/>
    </row>
    <row r="8" spans="1:9">
      <c r="C8" s="232"/>
    </row>
    <row r="9" spans="1:9" ht="15.75">
      <c r="B9" s="243"/>
      <c r="C9" s="243"/>
      <c r="D9" s="291" t="s">
        <v>262</v>
      </c>
      <c r="E9" s="291"/>
      <c r="F9" s="291"/>
    </row>
    <row r="10" spans="1:9" ht="15.75">
      <c r="B10" s="243"/>
      <c r="C10" s="243"/>
      <c r="D10" s="291" t="s">
        <v>263</v>
      </c>
      <c r="E10" s="291"/>
      <c r="F10" s="291"/>
    </row>
    <row r="11" spans="1:9" ht="15.75">
      <c r="B11" s="243"/>
      <c r="C11" s="243"/>
      <c r="D11" s="291" t="s">
        <v>264</v>
      </c>
      <c r="E11" s="291"/>
      <c r="F11" s="291"/>
    </row>
    <row r="12" spans="1:9" ht="15.75">
      <c r="B12" s="243"/>
      <c r="C12" s="243"/>
      <c r="D12" s="291" t="s">
        <v>265</v>
      </c>
      <c r="E12" s="291"/>
      <c r="F12" s="291"/>
    </row>
    <row r="13" spans="1:9">
      <c r="C13" s="232"/>
    </row>
    <row r="14" spans="1:9">
      <c r="A14" s="137"/>
      <c r="B14" s="137"/>
      <c r="C14" s="233"/>
      <c r="D14" s="137"/>
      <c r="E14" s="137"/>
    </row>
    <row r="15" spans="1:9" ht="18">
      <c r="B15" s="244"/>
      <c r="C15" s="244"/>
      <c r="D15" s="286" t="s">
        <v>267</v>
      </c>
      <c r="E15" s="286"/>
      <c r="F15" s="286"/>
      <c r="G15" s="286"/>
      <c r="H15" s="244"/>
      <c r="I15" s="244"/>
    </row>
    <row r="16" spans="1:9">
      <c r="B16" s="234"/>
      <c r="C16" s="234"/>
      <c r="D16" s="234"/>
      <c r="E16" s="137"/>
    </row>
    <row r="17" spans="1:11" ht="18">
      <c r="B17" s="245"/>
      <c r="C17" s="245"/>
      <c r="D17" s="287" t="s">
        <v>266</v>
      </c>
      <c r="E17" s="287"/>
      <c r="F17" s="287"/>
      <c r="G17" s="287"/>
      <c r="H17" s="245"/>
      <c r="I17" s="245"/>
    </row>
    <row r="18" spans="1:11">
      <c r="A18" s="137"/>
      <c r="B18" s="137"/>
      <c r="C18" s="233"/>
      <c r="D18" s="137"/>
      <c r="E18" s="137"/>
    </row>
    <row r="19" spans="1:11">
      <c r="A19" s="137"/>
      <c r="B19" s="137"/>
      <c r="C19" s="233"/>
      <c r="D19" s="137"/>
      <c r="E19" s="137"/>
    </row>
    <row r="20" spans="1:11" ht="36.75" customHeight="1">
      <c r="A20" s="290" t="s">
        <v>278</v>
      </c>
      <c r="B20" s="290"/>
      <c r="C20" s="290"/>
      <c r="D20" s="290"/>
      <c r="E20" s="290"/>
      <c r="F20" s="290"/>
      <c r="G20" s="290"/>
      <c r="H20" s="235"/>
      <c r="I20" s="235"/>
    </row>
    <row r="21" spans="1:11" ht="37.5" customHeight="1">
      <c r="A21" s="290"/>
      <c r="B21" s="290"/>
      <c r="C21" s="290"/>
      <c r="D21" s="290"/>
      <c r="E21" s="290"/>
      <c r="F21" s="290"/>
      <c r="G21" s="290"/>
      <c r="H21" s="235"/>
      <c r="I21" s="235"/>
    </row>
    <row r="22" spans="1:11" ht="15" customHeight="1">
      <c r="A22" s="235"/>
      <c r="B22" s="235"/>
      <c r="C22" s="235"/>
      <c r="D22" s="235"/>
      <c r="E22" s="235"/>
      <c r="F22" s="235"/>
      <c r="G22" s="235"/>
      <c r="H22" s="235"/>
      <c r="I22" s="235"/>
    </row>
    <row r="23" spans="1:11" ht="18" customHeight="1" thickBot="1">
      <c r="A23" s="191"/>
      <c r="B23" s="191"/>
      <c r="C23" s="191"/>
      <c r="D23" s="191"/>
      <c r="E23" s="191"/>
      <c r="F23" s="191"/>
      <c r="G23" s="191"/>
      <c r="H23" s="191"/>
      <c r="I23" s="191"/>
    </row>
    <row r="24" spans="1:11" ht="18.75" customHeight="1" thickBot="1">
      <c r="A24" s="55" t="s">
        <v>1</v>
      </c>
      <c r="B24" s="288" t="s">
        <v>257</v>
      </c>
      <c r="C24" s="289"/>
      <c r="D24" s="289"/>
      <c r="E24" s="289"/>
      <c r="F24" s="289"/>
      <c r="G24" s="289"/>
      <c r="H24" s="289"/>
      <c r="I24" s="289"/>
    </row>
    <row r="25" spans="1:11" ht="24" customHeight="1" thickBot="1">
      <c r="A25" s="55" t="s">
        <v>3</v>
      </c>
      <c r="B25" s="288" t="s">
        <v>254</v>
      </c>
      <c r="C25" s="289"/>
      <c r="D25" s="289"/>
      <c r="E25" s="289"/>
      <c r="F25" s="289"/>
      <c r="G25" s="289"/>
      <c r="H25" s="289"/>
      <c r="I25" s="289"/>
    </row>
    <row r="26" spans="1:11" ht="16.5" thickBot="1">
      <c r="A26" s="294" t="s">
        <v>5</v>
      </c>
      <c r="B26" s="294" t="s">
        <v>6</v>
      </c>
      <c r="C26" s="294" t="s">
        <v>7</v>
      </c>
      <c r="D26" s="294" t="s">
        <v>8</v>
      </c>
      <c r="E26" s="295" t="s">
        <v>9</v>
      </c>
      <c r="F26" s="295" t="s">
        <v>10</v>
      </c>
      <c r="G26" s="213" t="s">
        <v>11</v>
      </c>
      <c r="H26" s="213" t="s">
        <v>12</v>
      </c>
      <c r="I26" s="213" t="s">
        <v>13</v>
      </c>
      <c r="K26" s="211">
        <v>2541.48</v>
      </c>
    </row>
    <row r="27" spans="1:11" ht="19.5" customHeight="1" thickBot="1">
      <c r="A27" s="294"/>
      <c r="B27" s="294"/>
      <c r="C27" s="294"/>
      <c r="D27" s="294"/>
      <c r="E27" s="295"/>
      <c r="F27" s="295"/>
      <c r="G27" s="213" t="s">
        <v>15</v>
      </c>
      <c r="H27" s="213" t="s">
        <v>16</v>
      </c>
      <c r="I27" s="213" t="s">
        <v>15</v>
      </c>
      <c r="K27" s="211">
        <v>54530.23</v>
      </c>
    </row>
    <row r="28" spans="1:11" ht="19.5" customHeight="1">
      <c r="A28" s="214">
        <v>1</v>
      </c>
      <c r="B28" s="214"/>
      <c r="C28" s="214">
        <v>1</v>
      </c>
      <c r="D28" s="215" t="s">
        <v>17</v>
      </c>
      <c r="E28" s="216"/>
      <c r="F28" s="216"/>
      <c r="G28" s="216"/>
      <c r="H28" s="216"/>
      <c r="I28" s="217"/>
      <c r="K28" s="211">
        <v>80289.48</v>
      </c>
    </row>
    <row r="29" spans="1:11" ht="23.25" customHeight="1">
      <c r="A29" s="8" t="s">
        <v>18</v>
      </c>
      <c r="B29" s="7" t="s">
        <v>259</v>
      </c>
      <c r="C29" s="8" t="s">
        <v>20</v>
      </c>
      <c r="D29" s="17" t="s">
        <v>224</v>
      </c>
      <c r="E29" s="7" t="s">
        <v>233</v>
      </c>
      <c r="F29" s="9">
        <v>6.4</v>
      </c>
      <c r="G29" s="14">
        <v>320.17</v>
      </c>
      <c r="H29" s="10">
        <v>397.10685100000001</v>
      </c>
      <c r="I29" s="200">
        <v>2541.48</v>
      </c>
      <c r="K29" s="211">
        <v>110680.91</v>
      </c>
    </row>
    <row r="30" spans="1:11" ht="15.75">
      <c r="A30" s="292" t="s">
        <v>38</v>
      </c>
      <c r="B30" s="292"/>
      <c r="C30" s="292"/>
      <c r="D30" s="292"/>
      <c r="E30" s="218"/>
      <c r="F30" s="219"/>
      <c r="G30" s="219"/>
      <c r="H30" s="220"/>
      <c r="I30" s="220">
        <v>2541.48</v>
      </c>
      <c r="K30" s="211">
        <v>137957.93</v>
      </c>
    </row>
    <row r="31" spans="1:11" ht="18" customHeight="1">
      <c r="A31" s="223">
        <v>2</v>
      </c>
      <c r="B31" s="224"/>
      <c r="C31" s="223">
        <v>2</v>
      </c>
      <c r="D31" s="224" t="s">
        <v>182</v>
      </c>
      <c r="E31" s="225"/>
      <c r="F31" s="226"/>
      <c r="G31" s="226"/>
      <c r="H31" s="227"/>
      <c r="I31" s="228"/>
      <c r="K31" s="211">
        <v>99330.66</v>
      </c>
    </row>
    <row r="32" spans="1:11" ht="33" customHeight="1">
      <c r="A32" s="7" t="s">
        <v>41</v>
      </c>
      <c r="B32" s="7" t="s">
        <v>259</v>
      </c>
      <c r="C32" s="7">
        <v>7011</v>
      </c>
      <c r="D32" s="25" t="s">
        <v>248</v>
      </c>
      <c r="E32" s="7" t="s">
        <v>234</v>
      </c>
      <c r="F32" s="9">
        <v>1363.69</v>
      </c>
      <c r="G32" s="16">
        <v>5.17</v>
      </c>
      <c r="H32" s="10">
        <v>6.4123510000000001</v>
      </c>
      <c r="I32" s="200">
        <v>8744.4500000000007</v>
      </c>
      <c r="J32" s="61"/>
      <c r="K32" s="211">
        <v>4752.43</v>
      </c>
    </row>
    <row r="33" spans="1:11" ht="34.5" customHeight="1">
      <c r="A33" s="7" t="s">
        <v>43</v>
      </c>
      <c r="B33" s="7" t="s">
        <v>259</v>
      </c>
      <c r="C33" s="8" t="s">
        <v>65</v>
      </c>
      <c r="D33" s="25" t="s">
        <v>253</v>
      </c>
      <c r="E33" s="7" t="s">
        <v>234</v>
      </c>
      <c r="F33" s="9">
        <v>1363.69</v>
      </c>
      <c r="G33" s="16">
        <v>27.07</v>
      </c>
      <c r="H33" s="10">
        <v>33.574920999999996</v>
      </c>
      <c r="I33" s="200">
        <v>45785.78</v>
      </c>
      <c r="K33" s="212">
        <v>490083.12000000005</v>
      </c>
    </row>
    <row r="34" spans="1:11" ht="15.75">
      <c r="A34" s="292" t="s">
        <v>38</v>
      </c>
      <c r="B34" s="292"/>
      <c r="C34" s="292"/>
      <c r="D34" s="292"/>
      <c r="E34" s="218"/>
      <c r="F34" s="219"/>
      <c r="G34" s="219"/>
      <c r="H34" s="220"/>
      <c r="I34" s="220">
        <v>54530.23</v>
      </c>
    </row>
    <row r="35" spans="1:11" ht="18" customHeight="1">
      <c r="A35" s="223">
        <v>3</v>
      </c>
      <c r="B35" s="224"/>
      <c r="C35" s="223">
        <v>3</v>
      </c>
      <c r="D35" s="224" t="s">
        <v>183</v>
      </c>
      <c r="E35" s="223"/>
      <c r="F35" s="226"/>
      <c r="G35" s="226"/>
      <c r="H35" s="230"/>
      <c r="I35" s="228"/>
    </row>
    <row r="36" spans="1:11" ht="18" customHeight="1">
      <c r="A36" s="26"/>
      <c r="B36" s="15"/>
      <c r="C36" s="26"/>
      <c r="D36" s="15" t="s">
        <v>222</v>
      </c>
      <c r="E36" s="26"/>
      <c r="F36" s="12"/>
      <c r="G36" s="12"/>
      <c r="H36" s="13"/>
      <c r="I36" s="229"/>
    </row>
    <row r="37" spans="1:11" s="204" customFormat="1" ht="48" customHeight="1">
      <c r="A37" s="7" t="s">
        <v>61</v>
      </c>
      <c r="B37" s="17" t="s">
        <v>259</v>
      </c>
      <c r="C37" s="7">
        <v>83338</v>
      </c>
      <c r="D37" s="23" t="s">
        <v>249</v>
      </c>
      <c r="E37" s="7" t="s">
        <v>235</v>
      </c>
      <c r="F37" s="14">
        <v>1981.2880000000002</v>
      </c>
      <c r="G37" s="16">
        <v>2.2999999999999998</v>
      </c>
      <c r="H37" s="10">
        <v>2.8526899999999995</v>
      </c>
      <c r="I37" s="200">
        <v>5652</v>
      </c>
    </row>
    <row r="38" spans="1:11" ht="59.25" customHeight="1">
      <c r="A38" s="7" t="s">
        <v>64</v>
      </c>
      <c r="B38" s="17" t="s">
        <v>259</v>
      </c>
      <c r="C38" s="190" t="s">
        <v>28</v>
      </c>
      <c r="D38" s="23" t="s">
        <v>247</v>
      </c>
      <c r="E38" s="7" t="s">
        <v>235</v>
      </c>
      <c r="F38" s="14">
        <v>2278.4812000000002</v>
      </c>
      <c r="G38" s="16">
        <v>1.45</v>
      </c>
      <c r="H38" s="10">
        <v>1.7984349999999998</v>
      </c>
      <c r="I38" s="200">
        <v>4097.7</v>
      </c>
    </row>
    <row r="39" spans="1:11" ht="30">
      <c r="A39" s="7" t="s">
        <v>195</v>
      </c>
      <c r="B39" s="17" t="s">
        <v>259</v>
      </c>
      <c r="C39" s="7">
        <v>72887</v>
      </c>
      <c r="D39" s="17" t="s">
        <v>258</v>
      </c>
      <c r="E39" s="7" t="s">
        <v>255</v>
      </c>
      <c r="F39" s="9">
        <v>6607.59548</v>
      </c>
      <c r="G39" s="16">
        <v>0.84</v>
      </c>
      <c r="H39" s="10">
        <v>1.041852</v>
      </c>
      <c r="I39" s="200">
        <v>6884.13</v>
      </c>
      <c r="J39" s="61"/>
    </row>
    <row r="40" spans="1:11" ht="15.75">
      <c r="A40" s="24"/>
      <c r="B40" s="24"/>
      <c r="C40" s="24"/>
      <c r="D40" s="15" t="s">
        <v>40</v>
      </c>
      <c r="E40" s="24"/>
      <c r="F40" s="12"/>
      <c r="G40" s="19"/>
      <c r="H40" s="19"/>
      <c r="I40" s="229"/>
      <c r="J40" s="61"/>
    </row>
    <row r="41" spans="1:11" ht="46.5" customHeight="1">
      <c r="A41" s="7" t="s">
        <v>204</v>
      </c>
      <c r="B41" s="7" t="s">
        <v>259</v>
      </c>
      <c r="C41" s="190" t="s">
        <v>202</v>
      </c>
      <c r="D41" s="23" t="s">
        <v>232</v>
      </c>
      <c r="E41" s="8" t="s">
        <v>235</v>
      </c>
      <c r="F41" s="14">
        <v>1139.2406000000001</v>
      </c>
      <c r="G41" s="16">
        <v>3.06</v>
      </c>
      <c r="H41" s="10">
        <v>3.795318</v>
      </c>
      <c r="I41" s="200">
        <v>4323.78</v>
      </c>
    </row>
    <row r="42" spans="1:11" ht="30">
      <c r="A42" s="7" t="s">
        <v>207</v>
      </c>
      <c r="B42" s="7" t="s">
        <v>259</v>
      </c>
      <c r="C42" s="190" t="s">
        <v>213</v>
      </c>
      <c r="D42" s="17" t="s">
        <v>225</v>
      </c>
      <c r="E42" s="7" t="s">
        <v>235</v>
      </c>
      <c r="F42" s="9">
        <v>1139.2406000000001</v>
      </c>
      <c r="G42" s="10">
        <v>11.79</v>
      </c>
      <c r="H42" s="10">
        <v>14.623136999999998</v>
      </c>
      <c r="I42" s="200">
        <v>16659.27</v>
      </c>
    </row>
    <row r="43" spans="1:11" ht="30">
      <c r="A43" s="7" t="s">
        <v>211</v>
      </c>
      <c r="B43" s="7" t="s">
        <v>259</v>
      </c>
      <c r="C43" s="7">
        <v>72887</v>
      </c>
      <c r="D43" s="17" t="s">
        <v>261</v>
      </c>
      <c r="E43" s="7" t="s">
        <v>236</v>
      </c>
      <c r="F43" s="9">
        <v>34177.218000000001</v>
      </c>
      <c r="G43" s="16">
        <v>0.84</v>
      </c>
      <c r="H43" s="10">
        <v>1.041852</v>
      </c>
      <c r="I43" s="200">
        <v>35607.599999999999</v>
      </c>
      <c r="J43" s="61"/>
    </row>
    <row r="44" spans="1:11" ht="32.25" customHeight="1">
      <c r="A44" s="7" t="s">
        <v>212</v>
      </c>
      <c r="B44" s="7" t="s">
        <v>259</v>
      </c>
      <c r="C44" s="7">
        <v>72961</v>
      </c>
      <c r="D44" s="17" t="s">
        <v>246</v>
      </c>
      <c r="E44" s="7" t="s">
        <v>233</v>
      </c>
      <c r="F44" s="14">
        <v>4953.22</v>
      </c>
      <c r="G44" s="31">
        <v>1.1499999999999999</v>
      </c>
      <c r="H44" s="10">
        <v>1.4263449999999998</v>
      </c>
      <c r="I44" s="200">
        <v>7065</v>
      </c>
    </row>
    <row r="45" spans="1:11" ht="15.75">
      <c r="A45" s="292" t="s">
        <v>38</v>
      </c>
      <c r="B45" s="292"/>
      <c r="C45" s="292"/>
      <c r="D45" s="292"/>
      <c r="E45" s="218"/>
      <c r="F45" s="219"/>
      <c r="G45" s="219"/>
      <c r="H45" s="220"/>
      <c r="I45" s="220">
        <v>80289.48</v>
      </c>
    </row>
    <row r="46" spans="1:11" ht="16.5" customHeight="1">
      <c r="A46" s="223">
        <v>4</v>
      </c>
      <c r="B46" s="224"/>
      <c r="C46" s="223">
        <v>4</v>
      </c>
      <c r="D46" s="224" t="s">
        <v>45</v>
      </c>
      <c r="E46" s="223"/>
      <c r="F46" s="226"/>
      <c r="G46" s="226"/>
      <c r="H46" s="230"/>
      <c r="I46" s="228"/>
    </row>
    <row r="47" spans="1:11" ht="30">
      <c r="A47" s="8" t="s">
        <v>68</v>
      </c>
      <c r="B47" s="7" t="s">
        <v>259</v>
      </c>
      <c r="C47" s="8">
        <v>73710</v>
      </c>
      <c r="D47" s="17" t="s">
        <v>250</v>
      </c>
      <c r="E47" s="7" t="s">
        <v>235</v>
      </c>
      <c r="F47" s="14">
        <v>990.64400000000012</v>
      </c>
      <c r="G47" s="16">
        <v>90.08</v>
      </c>
      <c r="H47" s="10">
        <v>111.72622399999999</v>
      </c>
      <c r="I47" s="200">
        <v>110680.91</v>
      </c>
      <c r="J47" s="61"/>
    </row>
    <row r="48" spans="1:11" ht="15.75">
      <c r="A48" s="292" t="s">
        <v>38</v>
      </c>
      <c r="B48" s="292"/>
      <c r="C48" s="292"/>
      <c r="D48" s="292"/>
      <c r="E48" s="218"/>
      <c r="F48" s="219"/>
      <c r="G48" s="219"/>
      <c r="H48" s="220"/>
      <c r="I48" s="220">
        <v>110680.91</v>
      </c>
    </row>
    <row r="49" spans="1:10" ht="16.5" customHeight="1">
      <c r="A49" s="223">
        <v>5</v>
      </c>
      <c r="B49" s="224"/>
      <c r="C49" s="223">
        <v>5</v>
      </c>
      <c r="D49" s="224" t="s">
        <v>39</v>
      </c>
      <c r="E49" s="223"/>
      <c r="F49" s="226"/>
      <c r="G49" s="226"/>
      <c r="H49" s="230"/>
      <c r="I49" s="228"/>
    </row>
    <row r="50" spans="1:10" ht="17.25" customHeight="1">
      <c r="A50" s="8" t="s">
        <v>76</v>
      </c>
      <c r="B50" s="7" t="s">
        <v>259</v>
      </c>
      <c r="C50" s="8">
        <v>72945</v>
      </c>
      <c r="D50" s="23" t="s">
        <v>227</v>
      </c>
      <c r="E50" s="7" t="s">
        <v>233</v>
      </c>
      <c r="F50" s="14">
        <v>4953.22</v>
      </c>
      <c r="G50" s="16">
        <v>3.94</v>
      </c>
      <c r="H50" s="10">
        <v>4.8867820000000002</v>
      </c>
      <c r="I50" s="200">
        <v>24205.3</v>
      </c>
      <c r="J50" s="61"/>
    </row>
    <row r="51" spans="1:10" ht="21" customHeight="1">
      <c r="A51" s="8" t="s">
        <v>76</v>
      </c>
      <c r="B51" s="7" t="s">
        <v>259</v>
      </c>
      <c r="C51" s="7">
        <v>72942</v>
      </c>
      <c r="D51" s="23" t="s">
        <v>226</v>
      </c>
      <c r="E51" s="7" t="s">
        <v>233</v>
      </c>
      <c r="F51" s="14">
        <v>4953.22</v>
      </c>
      <c r="G51" s="16">
        <v>1.1399999999999999</v>
      </c>
      <c r="H51" s="10">
        <v>1.4139419999999998</v>
      </c>
      <c r="I51" s="200">
        <v>7003.56</v>
      </c>
    </row>
    <row r="52" spans="1:10" ht="45">
      <c r="A52" s="8" t="s">
        <v>79</v>
      </c>
      <c r="B52" s="7" t="s">
        <v>259</v>
      </c>
      <c r="C52" s="48">
        <v>72965</v>
      </c>
      <c r="D52" s="23" t="s">
        <v>245</v>
      </c>
      <c r="E52" s="7" t="s">
        <v>56</v>
      </c>
      <c r="F52" s="14">
        <v>371.49149999999997</v>
      </c>
      <c r="G52" s="16">
        <v>183.72</v>
      </c>
      <c r="H52" s="10">
        <v>227.86791599999998</v>
      </c>
      <c r="I52" s="200">
        <v>84650.99</v>
      </c>
      <c r="J52" s="61"/>
    </row>
    <row r="53" spans="1:10" ht="30">
      <c r="A53" s="8" t="s">
        <v>81</v>
      </c>
      <c r="B53" s="7" t="s">
        <v>259</v>
      </c>
      <c r="C53" s="7">
        <v>83357</v>
      </c>
      <c r="D53" s="17" t="s">
        <v>251</v>
      </c>
      <c r="E53" s="7" t="s">
        <v>256</v>
      </c>
      <c r="F53" s="9">
        <v>22289.489999999998</v>
      </c>
      <c r="G53" s="16">
        <v>0.77</v>
      </c>
      <c r="H53" s="10">
        <v>0.95503099999999996</v>
      </c>
      <c r="I53" s="200">
        <v>21287.15</v>
      </c>
      <c r="J53" s="61"/>
    </row>
    <row r="54" spans="1:10" ht="45">
      <c r="A54" s="8" t="s">
        <v>84</v>
      </c>
      <c r="B54" s="7" t="s">
        <v>259</v>
      </c>
      <c r="C54" s="7">
        <v>72891</v>
      </c>
      <c r="D54" s="17" t="s">
        <v>244</v>
      </c>
      <c r="E54" s="7" t="s">
        <v>235</v>
      </c>
      <c r="F54" s="9">
        <v>148.5966</v>
      </c>
      <c r="G54" s="16">
        <v>4.4000000000000004</v>
      </c>
      <c r="H54" s="10">
        <v>5.4573200000000002</v>
      </c>
      <c r="I54" s="200">
        <v>810.93</v>
      </c>
      <c r="J54" s="61"/>
    </row>
    <row r="55" spans="1:10" ht="15.75">
      <c r="A55" s="292" t="s">
        <v>38</v>
      </c>
      <c r="B55" s="292"/>
      <c r="C55" s="292"/>
      <c r="D55" s="292"/>
      <c r="E55" s="218"/>
      <c r="F55" s="219"/>
      <c r="G55" s="219"/>
      <c r="H55" s="220"/>
      <c r="I55" s="220">
        <v>137957.93</v>
      </c>
      <c r="J55" s="210"/>
    </row>
    <row r="56" spans="1:10" ht="18.75" customHeight="1">
      <c r="A56" s="223">
        <v>6</v>
      </c>
      <c r="B56" s="224"/>
      <c r="C56" s="223">
        <v>6</v>
      </c>
      <c r="D56" s="224" t="s">
        <v>231</v>
      </c>
      <c r="E56" s="223"/>
      <c r="F56" s="226"/>
      <c r="G56" s="226"/>
      <c r="H56" s="230"/>
      <c r="I56" s="228"/>
    </row>
    <row r="57" spans="1:10" ht="32.25" customHeight="1">
      <c r="A57" s="7" t="s">
        <v>184</v>
      </c>
      <c r="B57" s="7" t="s">
        <v>259</v>
      </c>
      <c r="C57" s="7" t="s">
        <v>238</v>
      </c>
      <c r="D57" s="17" t="s">
        <v>242</v>
      </c>
      <c r="E57" s="7" t="s">
        <v>233</v>
      </c>
      <c r="F57" s="9">
        <v>1686.3480000000002</v>
      </c>
      <c r="G57" s="14">
        <v>0.48</v>
      </c>
      <c r="H57" s="10">
        <v>0.59534399999999998</v>
      </c>
      <c r="I57" s="200">
        <v>1003.95</v>
      </c>
    </row>
    <row r="58" spans="1:10">
      <c r="A58" s="7" t="s">
        <v>185</v>
      </c>
      <c r="B58" s="7" t="s">
        <v>259</v>
      </c>
      <c r="C58" s="7">
        <v>85422</v>
      </c>
      <c r="D58" s="17" t="s">
        <v>237</v>
      </c>
      <c r="E58" s="7" t="s">
        <v>233</v>
      </c>
      <c r="F58" s="9">
        <v>1686.3480000000002</v>
      </c>
      <c r="G58" s="14">
        <v>5.75</v>
      </c>
      <c r="H58" s="10">
        <v>7.1317249999999994</v>
      </c>
      <c r="I58" s="200">
        <v>12026.57</v>
      </c>
      <c r="J58" s="61"/>
    </row>
    <row r="59" spans="1:10" ht="30">
      <c r="A59" s="7" t="s">
        <v>186</v>
      </c>
      <c r="B59" s="7" t="s">
        <v>259</v>
      </c>
      <c r="C59" s="7">
        <v>5622</v>
      </c>
      <c r="D59" s="17" t="s">
        <v>239</v>
      </c>
      <c r="E59" s="7" t="s">
        <v>233</v>
      </c>
      <c r="F59" s="9">
        <v>1686.3480000000002</v>
      </c>
      <c r="G59" s="14">
        <v>4.74</v>
      </c>
      <c r="H59" s="10">
        <v>5.879022</v>
      </c>
      <c r="I59" s="200">
        <v>9914.07</v>
      </c>
      <c r="J59" s="61"/>
    </row>
    <row r="60" spans="1:10" ht="18" customHeight="1">
      <c r="A60" s="7" t="s">
        <v>187</v>
      </c>
      <c r="B60" s="7" t="s">
        <v>259</v>
      </c>
      <c r="C60" s="7" t="s">
        <v>82</v>
      </c>
      <c r="D60" s="17" t="s">
        <v>240</v>
      </c>
      <c r="E60" s="7" t="s">
        <v>235</v>
      </c>
      <c r="F60" s="9">
        <v>50.590440000000001</v>
      </c>
      <c r="G60" s="14">
        <v>83.36</v>
      </c>
      <c r="H60" s="10">
        <v>103.391408</v>
      </c>
      <c r="I60" s="200">
        <v>5230.6099999999997</v>
      </c>
      <c r="J60" s="61"/>
    </row>
    <row r="61" spans="1:10" ht="66" customHeight="1">
      <c r="A61" s="7" t="s">
        <v>188</v>
      </c>
      <c r="B61" s="7" t="s">
        <v>259</v>
      </c>
      <c r="C61" s="7" t="s">
        <v>85</v>
      </c>
      <c r="D61" s="17" t="s">
        <v>243</v>
      </c>
      <c r="E61" s="7" t="s">
        <v>233</v>
      </c>
      <c r="F61" s="9">
        <v>1686.3480000000002</v>
      </c>
      <c r="G61" s="14">
        <v>34.020000000000003</v>
      </c>
      <c r="H61" s="10">
        <v>42.195005999999999</v>
      </c>
      <c r="I61" s="200">
        <v>71155.460000000006</v>
      </c>
      <c r="J61" s="61"/>
    </row>
    <row r="62" spans="1:10" ht="15.75">
      <c r="A62" s="292" t="s">
        <v>38</v>
      </c>
      <c r="B62" s="292"/>
      <c r="C62" s="292"/>
      <c r="D62" s="292"/>
      <c r="E62" s="218"/>
      <c r="F62" s="219"/>
      <c r="G62" s="219"/>
      <c r="H62" s="220"/>
      <c r="I62" s="220">
        <v>99330.66</v>
      </c>
      <c r="J62" s="61"/>
    </row>
    <row r="63" spans="1:10" ht="19.5" customHeight="1">
      <c r="A63" s="223">
        <v>7</v>
      </c>
      <c r="B63" s="224"/>
      <c r="C63" s="223">
        <v>7</v>
      </c>
      <c r="D63" s="224" t="s">
        <v>241</v>
      </c>
      <c r="E63" s="223"/>
      <c r="F63" s="226"/>
      <c r="G63" s="226"/>
      <c r="H63" s="230"/>
      <c r="I63" s="228">
        <v>76386.070000000007</v>
      </c>
    </row>
    <row r="64" spans="1:10" ht="33" customHeight="1">
      <c r="A64" s="7" t="s">
        <v>192</v>
      </c>
      <c r="B64" s="7" t="s">
        <v>259</v>
      </c>
      <c r="C64" s="7">
        <v>72947</v>
      </c>
      <c r="D64" s="17" t="s">
        <v>228</v>
      </c>
      <c r="E64" s="7" t="s">
        <v>233</v>
      </c>
      <c r="F64" s="9">
        <v>185.8</v>
      </c>
      <c r="G64" s="14">
        <v>18.25</v>
      </c>
      <c r="H64" s="10">
        <v>22.635475</v>
      </c>
      <c r="I64" s="200">
        <v>4205.67</v>
      </c>
      <c r="J64" s="61"/>
    </row>
    <row r="65" spans="1:10" ht="19.5" customHeight="1">
      <c r="A65" s="7" t="s">
        <v>193</v>
      </c>
      <c r="B65" s="7" t="s">
        <v>259</v>
      </c>
      <c r="C65" s="7" t="s">
        <v>87</v>
      </c>
      <c r="D65" s="17" t="s">
        <v>229</v>
      </c>
      <c r="E65" s="7" t="s">
        <v>233</v>
      </c>
      <c r="F65" s="9">
        <v>8</v>
      </c>
      <c r="G65" s="14">
        <v>11.38</v>
      </c>
      <c r="H65" s="10">
        <v>14.114614000000001</v>
      </c>
      <c r="I65" s="200">
        <v>112.91</v>
      </c>
      <c r="J65" s="61"/>
    </row>
    <row r="66" spans="1:10" ht="31.5" customHeight="1">
      <c r="A66" s="7" t="s">
        <v>194</v>
      </c>
      <c r="B66" s="7" t="s">
        <v>259</v>
      </c>
      <c r="C66" s="7" t="s">
        <v>71</v>
      </c>
      <c r="D66" s="17" t="s">
        <v>252</v>
      </c>
      <c r="E66" s="7" t="s">
        <v>230</v>
      </c>
      <c r="F66" s="9">
        <v>4</v>
      </c>
      <c r="G66" s="14">
        <v>87.45</v>
      </c>
      <c r="H66" s="10">
        <v>108.464235</v>
      </c>
      <c r="I66" s="200">
        <v>433.85</v>
      </c>
      <c r="J66" s="61"/>
    </row>
    <row r="67" spans="1:10" ht="22.5" customHeight="1" thickBot="1">
      <c r="A67" s="292" t="s">
        <v>38</v>
      </c>
      <c r="B67" s="292"/>
      <c r="C67" s="292"/>
      <c r="D67" s="292"/>
      <c r="E67" s="218"/>
      <c r="F67" s="219"/>
      <c r="G67" s="219"/>
      <c r="H67" s="220"/>
      <c r="I67" s="221">
        <v>4752.43</v>
      </c>
    </row>
    <row r="68" spans="1:10" ht="22.5" customHeight="1" thickBot="1">
      <c r="A68" s="293" t="s">
        <v>197</v>
      </c>
      <c r="B68" s="293"/>
      <c r="C68" s="293"/>
      <c r="D68" s="293"/>
      <c r="E68" s="293"/>
      <c r="F68" s="293"/>
      <c r="G68" s="293"/>
      <c r="H68" s="293"/>
      <c r="I68" s="222">
        <v>490083.12</v>
      </c>
      <c r="J68" s="5"/>
    </row>
    <row r="69" spans="1:10" ht="15.75">
      <c r="A69" s="27" t="s">
        <v>260</v>
      </c>
      <c r="B69" s="27"/>
      <c r="C69" s="27"/>
      <c r="D69" s="27"/>
      <c r="E69" s="28"/>
      <c r="F69" s="27"/>
      <c r="G69" s="282"/>
      <c r="H69" s="282"/>
      <c r="I69" s="282"/>
      <c r="J69" s="1"/>
    </row>
    <row r="70" spans="1:10" ht="15.75">
      <c r="A70" s="20"/>
      <c r="B70" s="20"/>
      <c r="C70" s="20"/>
      <c r="D70" s="20"/>
      <c r="E70" s="21"/>
      <c r="F70" s="20"/>
      <c r="G70" s="280"/>
      <c r="H70" s="280"/>
      <c r="I70" s="280"/>
      <c r="J70" s="64"/>
    </row>
    <row r="71" spans="1:10" ht="15.75">
      <c r="A71" s="20"/>
      <c r="B71" s="20"/>
      <c r="C71" s="20"/>
      <c r="D71" s="20"/>
      <c r="E71" s="21"/>
      <c r="F71" s="20"/>
      <c r="G71" s="231"/>
      <c r="H71" s="231"/>
      <c r="I71" s="231"/>
      <c r="J71" s="64"/>
    </row>
    <row r="74" spans="1:10">
      <c r="A74" s="236"/>
      <c r="B74" s="236"/>
      <c r="C74" s="236"/>
      <c r="D74" s="236"/>
      <c r="E74" s="236"/>
    </row>
    <row r="75" spans="1:10">
      <c r="A75" s="241"/>
      <c r="B75" s="241"/>
      <c r="C75" s="241"/>
      <c r="D75" s="241"/>
      <c r="E75" s="241"/>
      <c r="F75" s="204"/>
      <c r="G75" s="204"/>
    </row>
    <row r="76" spans="1:10">
      <c r="A76" s="241"/>
      <c r="B76" s="241"/>
      <c r="C76" s="241"/>
      <c r="D76" s="241"/>
      <c r="E76" s="241"/>
      <c r="F76" s="204"/>
      <c r="G76" s="204"/>
    </row>
    <row r="77" spans="1:10" ht="15.75">
      <c r="A77" s="238" t="s">
        <v>268</v>
      </c>
      <c r="B77" s="237"/>
      <c r="C77" s="238"/>
      <c r="D77" s="238"/>
      <c r="E77" s="238"/>
      <c r="F77" s="238"/>
      <c r="G77" s="204"/>
    </row>
    <row r="78" spans="1:10" ht="15.75">
      <c r="A78" s="238"/>
      <c r="B78" s="237"/>
      <c r="C78" s="238"/>
      <c r="D78" s="238"/>
      <c r="E78" s="238"/>
      <c r="F78" s="238"/>
      <c r="G78" s="204"/>
    </row>
    <row r="79" spans="1:10" ht="15.75">
      <c r="A79" s="239"/>
      <c r="B79" s="237"/>
      <c r="C79" s="239"/>
      <c r="D79" s="240"/>
      <c r="E79" s="239"/>
      <c r="F79" s="239"/>
      <c r="G79" s="204"/>
    </row>
    <row r="80" spans="1:10" ht="15.75">
      <c r="A80" s="239"/>
      <c r="B80" s="237"/>
      <c r="C80" s="239"/>
      <c r="D80" s="240"/>
      <c r="E80" s="239"/>
      <c r="F80" s="239"/>
      <c r="G80" s="204"/>
    </row>
    <row r="81" spans="1:7" ht="15.75">
      <c r="A81" s="239"/>
      <c r="B81" s="237"/>
      <c r="C81" s="239"/>
      <c r="D81" s="240"/>
      <c r="E81" s="239"/>
      <c r="F81" s="239"/>
      <c r="G81" s="204"/>
    </row>
    <row r="82" spans="1:7" ht="15.75">
      <c r="A82" s="239" t="s">
        <v>269</v>
      </c>
      <c r="B82" s="237"/>
      <c r="C82" s="239"/>
      <c r="D82" s="240"/>
      <c r="E82" s="239"/>
      <c r="F82" s="239"/>
      <c r="G82" s="204"/>
    </row>
    <row r="83" spans="1:7" ht="15.75">
      <c r="A83" s="239"/>
      <c r="B83" s="237"/>
      <c r="C83" s="239"/>
      <c r="D83" s="240"/>
      <c r="E83" s="239"/>
      <c r="F83" s="239"/>
      <c r="G83" s="204"/>
    </row>
    <row r="84" spans="1:7" ht="15.75">
      <c r="A84" s="239"/>
      <c r="B84" s="237"/>
      <c r="C84" s="239"/>
      <c r="D84" s="240"/>
      <c r="E84" s="239"/>
      <c r="F84" s="239"/>
      <c r="G84" s="204"/>
    </row>
    <row r="85" spans="1:7" ht="15.75">
      <c r="A85" s="239"/>
      <c r="B85" s="237"/>
      <c r="C85" s="239"/>
      <c r="D85" s="240"/>
      <c r="E85" s="239"/>
      <c r="F85" s="239"/>
      <c r="G85" s="204"/>
    </row>
    <row r="86" spans="1:7" ht="15.75">
      <c r="A86" s="239"/>
      <c r="B86" s="237"/>
      <c r="C86" s="239"/>
      <c r="D86" s="240"/>
      <c r="E86" s="239"/>
      <c r="F86" s="239"/>
      <c r="G86" s="204"/>
    </row>
    <row r="87" spans="1:7" ht="15.75">
      <c r="A87" s="239" t="s">
        <v>270</v>
      </c>
      <c r="B87" s="237"/>
      <c r="C87" s="239"/>
      <c r="D87" s="240"/>
      <c r="E87" s="239"/>
      <c r="F87" s="239"/>
      <c r="G87" s="204"/>
    </row>
    <row r="88" spans="1:7" ht="15.75">
      <c r="A88" s="239"/>
      <c r="B88" s="237"/>
      <c r="C88" s="239"/>
      <c r="D88" s="240"/>
      <c r="E88" s="239"/>
      <c r="F88" s="239"/>
      <c r="G88" s="204"/>
    </row>
    <row r="89" spans="1:7" ht="15.75">
      <c r="A89" s="239"/>
      <c r="B89" s="237"/>
      <c r="C89" s="239"/>
      <c r="D89" s="240"/>
      <c r="E89" s="239"/>
      <c r="F89" s="239"/>
      <c r="G89" s="204"/>
    </row>
    <row r="90" spans="1:7" ht="15.75">
      <c r="A90" s="239"/>
      <c r="B90" s="237"/>
      <c r="C90" s="239"/>
      <c r="D90" s="240"/>
      <c r="E90" s="239"/>
      <c r="F90" s="239"/>
      <c r="G90" s="204"/>
    </row>
    <row r="91" spans="1:7" ht="15.75">
      <c r="A91" s="239" t="s">
        <v>271</v>
      </c>
      <c r="B91" s="237"/>
      <c r="C91" s="239"/>
      <c r="D91" s="240"/>
      <c r="E91" s="239"/>
      <c r="F91" s="239"/>
      <c r="G91" s="204"/>
    </row>
    <row r="92" spans="1:7" ht="15.75">
      <c r="A92" s="239"/>
      <c r="B92" s="237"/>
      <c r="C92" s="239"/>
      <c r="D92" s="240"/>
      <c r="E92" s="239"/>
      <c r="F92" s="239"/>
      <c r="G92" s="204"/>
    </row>
    <row r="93" spans="1:7" ht="15.75">
      <c r="A93" s="239"/>
      <c r="B93" s="237"/>
      <c r="C93" s="239"/>
      <c r="D93" s="240"/>
      <c r="E93" s="239"/>
      <c r="F93" s="239"/>
      <c r="G93" s="204"/>
    </row>
    <row r="94" spans="1:7" ht="15.75">
      <c r="A94" s="239"/>
      <c r="B94" s="237"/>
      <c r="C94" s="239"/>
      <c r="D94" s="240"/>
      <c r="E94" s="239"/>
      <c r="F94" s="239"/>
      <c r="G94" s="204"/>
    </row>
    <row r="95" spans="1:7" ht="15.75">
      <c r="A95" s="239" t="s">
        <v>272</v>
      </c>
      <c r="B95" s="237"/>
      <c r="C95" s="239"/>
      <c r="D95" s="240"/>
      <c r="E95" s="239"/>
      <c r="F95" s="239"/>
      <c r="G95" s="204"/>
    </row>
    <row r="96" spans="1:7" ht="15.75">
      <c r="A96" s="239"/>
      <c r="B96" s="237"/>
      <c r="C96" s="239"/>
      <c r="D96" s="240"/>
      <c r="E96" s="239"/>
      <c r="F96" s="239"/>
      <c r="G96" s="204"/>
    </row>
    <row r="97" spans="1:7" ht="15.75">
      <c r="A97" s="239"/>
      <c r="B97" s="237"/>
      <c r="C97" s="239"/>
      <c r="D97" s="240"/>
      <c r="E97" s="239"/>
      <c r="F97" s="239"/>
      <c r="G97" s="204"/>
    </row>
    <row r="98" spans="1:7" ht="15.75">
      <c r="A98" s="239"/>
      <c r="B98" s="237"/>
      <c r="C98" s="239"/>
      <c r="D98" s="240"/>
      <c r="E98" s="239"/>
      <c r="F98" s="239"/>
      <c r="G98" s="204"/>
    </row>
    <row r="99" spans="1:7" ht="15.75">
      <c r="A99" s="239" t="s">
        <v>273</v>
      </c>
      <c r="B99" s="237"/>
      <c r="C99" s="239"/>
      <c r="D99" s="240"/>
      <c r="E99" s="239"/>
      <c r="F99" s="239"/>
      <c r="G99" s="204"/>
    </row>
    <row r="100" spans="1:7" ht="15.75">
      <c r="A100" s="239"/>
      <c r="B100" s="237"/>
      <c r="C100" s="239"/>
      <c r="D100" s="240"/>
      <c r="E100" s="239"/>
      <c r="F100" s="239"/>
      <c r="G100" s="204"/>
    </row>
    <row r="101" spans="1:7" ht="15.75">
      <c r="A101" s="239"/>
      <c r="B101" s="237"/>
      <c r="C101" s="239"/>
      <c r="D101" s="240"/>
      <c r="E101" s="239"/>
      <c r="F101" s="239"/>
      <c r="G101" s="204"/>
    </row>
    <row r="102" spans="1:7" ht="15.75">
      <c r="A102" s="239"/>
      <c r="B102" s="237"/>
      <c r="C102" s="239"/>
      <c r="D102" s="240"/>
      <c r="E102" s="239"/>
      <c r="F102" s="239"/>
      <c r="G102" s="204"/>
    </row>
    <row r="103" spans="1:7" ht="15.75">
      <c r="A103" s="239"/>
      <c r="B103" s="237"/>
      <c r="C103" s="239"/>
      <c r="D103" s="240"/>
      <c r="E103" s="239"/>
      <c r="F103" s="239"/>
      <c r="G103" s="204"/>
    </row>
    <row r="104" spans="1:7" ht="15.75">
      <c r="A104" s="239"/>
      <c r="B104" s="237"/>
      <c r="C104" s="239"/>
      <c r="D104" s="240"/>
      <c r="E104" s="239"/>
      <c r="F104" s="239"/>
      <c r="G104" s="204"/>
    </row>
    <row r="105" spans="1:7" ht="15.75">
      <c r="A105" s="239"/>
      <c r="B105" s="237"/>
      <c r="C105" s="239"/>
      <c r="D105" s="240"/>
      <c r="E105" s="239"/>
      <c r="F105" s="239"/>
      <c r="G105" s="204"/>
    </row>
    <row r="106" spans="1:7" ht="15.75">
      <c r="A106" s="239" t="s">
        <v>274</v>
      </c>
      <c r="B106" s="237"/>
      <c r="C106" s="239"/>
      <c r="D106" s="240"/>
      <c r="E106" s="239"/>
      <c r="F106" s="239"/>
      <c r="G106" s="204"/>
    </row>
    <row r="107" spans="1:7" ht="15.75">
      <c r="A107" s="239"/>
      <c r="B107" s="237"/>
      <c r="C107" s="239"/>
      <c r="D107" s="240"/>
      <c r="E107" s="239"/>
      <c r="F107" s="239"/>
      <c r="G107" s="204"/>
    </row>
    <row r="108" spans="1:7" ht="15.75">
      <c r="A108" s="239"/>
      <c r="B108" s="237"/>
      <c r="C108" s="239"/>
      <c r="D108" s="240"/>
      <c r="E108" s="239"/>
      <c r="F108" s="239"/>
      <c r="G108" s="204"/>
    </row>
    <row r="109" spans="1:7" ht="15.75">
      <c r="A109" s="239"/>
      <c r="B109" s="237"/>
      <c r="C109" s="239"/>
      <c r="D109" s="240"/>
      <c r="E109" s="239"/>
      <c r="F109" s="239"/>
      <c r="G109" s="204"/>
    </row>
    <row r="110" spans="1:7" ht="15.75">
      <c r="A110" s="239"/>
      <c r="B110" s="237"/>
      <c r="C110" s="239"/>
      <c r="D110" s="240"/>
      <c r="E110" s="239"/>
      <c r="F110" s="239"/>
      <c r="G110" s="204"/>
    </row>
    <row r="111" spans="1:7" ht="15.75">
      <c r="A111" s="239" t="s">
        <v>275</v>
      </c>
      <c r="B111" s="237"/>
      <c r="C111" s="239"/>
      <c r="D111" s="240"/>
      <c r="E111" s="239"/>
      <c r="F111" s="239"/>
      <c r="G111" s="204"/>
    </row>
    <row r="112" spans="1:7" ht="15.75">
      <c r="A112" s="239"/>
      <c r="B112" s="237"/>
      <c r="C112" s="239"/>
      <c r="D112" s="240"/>
      <c r="E112" s="239"/>
      <c r="F112" s="239"/>
      <c r="G112" s="204"/>
    </row>
    <row r="113" spans="1:7" ht="15.75">
      <c r="A113" s="239"/>
      <c r="B113" s="237"/>
      <c r="C113" s="239"/>
      <c r="D113" s="240"/>
      <c r="E113" s="239"/>
      <c r="F113" s="239"/>
      <c r="G113" s="204"/>
    </row>
    <row r="114" spans="1:7" ht="15.75">
      <c r="A114" s="239"/>
      <c r="B114" s="237"/>
      <c r="C114" s="239"/>
      <c r="D114" s="240"/>
      <c r="E114" s="239"/>
      <c r="F114" s="239"/>
      <c r="G114" s="204"/>
    </row>
    <row r="115" spans="1:7" ht="15.75">
      <c r="A115" s="239"/>
      <c r="B115" s="237"/>
      <c r="C115" s="239"/>
      <c r="D115" s="240"/>
      <c r="E115" s="239"/>
      <c r="F115" s="239"/>
      <c r="G115" s="204"/>
    </row>
    <row r="116" spans="1:7" ht="15.75">
      <c r="A116" s="239" t="s">
        <v>276</v>
      </c>
      <c r="B116" s="237"/>
      <c r="C116" s="239"/>
      <c r="D116" s="240"/>
      <c r="E116" s="239"/>
      <c r="F116" s="239"/>
      <c r="G116" s="204"/>
    </row>
    <row r="117" spans="1:7" ht="15.75">
      <c r="A117" s="239"/>
      <c r="B117" s="239"/>
      <c r="C117" s="239"/>
      <c r="D117" s="240"/>
      <c r="E117" s="239"/>
      <c r="F117" s="239"/>
      <c r="G117" s="204"/>
    </row>
    <row r="118" spans="1:7" ht="36" customHeight="1">
      <c r="A118" s="285" t="s">
        <v>277</v>
      </c>
      <c r="B118" s="285"/>
      <c r="C118" s="285"/>
      <c r="D118" s="285"/>
      <c r="E118" s="285"/>
      <c r="F118" s="285"/>
      <c r="G118" s="204"/>
    </row>
    <row r="119" spans="1:7">
      <c r="A119" s="242"/>
      <c r="B119" s="242"/>
      <c r="C119" s="242"/>
      <c r="D119" s="242"/>
      <c r="E119" s="242"/>
      <c r="F119" s="242"/>
      <c r="G119" s="204"/>
    </row>
    <row r="120" spans="1:7">
      <c r="A120" s="137"/>
      <c r="B120" s="137"/>
      <c r="C120" s="233"/>
      <c r="D120" s="137"/>
      <c r="E120" s="137"/>
    </row>
  </sheetData>
  <mergeCells count="26">
    <mergeCell ref="D9:F9"/>
    <mergeCell ref="D10:F10"/>
    <mergeCell ref="D11:F11"/>
    <mergeCell ref="D12:F12"/>
    <mergeCell ref="A30:D30"/>
    <mergeCell ref="A26:A27"/>
    <mergeCell ref="B26:B27"/>
    <mergeCell ref="C26:C27"/>
    <mergeCell ref="D26:D27"/>
    <mergeCell ref="E26:E27"/>
    <mergeCell ref="F26:F27"/>
    <mergeCell ref="A118:F118"/>
    <mergeCell ref="D15:G15"/>
    <mergeCell ref="D17:G17"/>
    <mergeCell ref="B24:I24"/>
    <mergeCell ref="B25:I25"/>
    <mergeCell ref="A20:G21"/>
    <mergeCell ref="A34:D34"/>
    <mergeCell ref="A45:D45"/>
    <mergeCell ref="A48:D48"/>
    <mergeCell ref="A55:D55"/>
    <mergeCell ref="A62:D62"/>
    <mergeCell ref="A67:D67"/>
    <mergeCell ref="A68:H68"/>
    <mergeCell ref="G69:I69"/>
    <mergeCell ref="G70:I70"/>
  </mergeCells>
  <pageMargins left="0" right="0" top="0.94488188976377963" bottom="0.74803149606299213" header="0.31496062992125984" footer="0.31496062992125984"/>
  <pageSetup paperSize="9" scale="71" orientation="landscape" r:id="rId1"/>
  <rowBreaks count="1" manualBreakCount="1">
    <brk id="6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296" t="s">
        <v>170</v>
      </c>
      <c r="B1" s="296"/>
      <c r="C1" s="296"/>
      <c r="D1" s="296"/>
      <c r="E1" s="296"/>
      <c r="F1" s="296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297" t="s">
        <v>157</v>
      </c>
      <c r="B48" s="297"/>
      <c r="C48" s="297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09" t="s">
        <v>216</v>
      </c>
      <c r="B1" s="209"/>
      <c r="C1" s="209"/>
      <c r="D1" s="209"/>
      <c r="E1" s="209"/>
      <c r="F1" s="209"/>
    </row>
    <row r="2" spans="1:6" ht="15.75">
      <c r="A2" s="195">
        <v>1</v>
      </c>
      <c r="B2" s="195">
        <v>1</v>
      </c>
      <c r="C2" s="196" t="s">
        <v>17</v>
      </c>
      <c r="D2" s="196" t="s">
        <v>217</v>
      </c>
      <c r="E2" s="197"/>
      <c r="F2" s="197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f>SUM('[1]RUA SEBASTIÃO'!$B$3)</f>
        <v>6.4</v>
      </c>
      <c r="F3" s="7" t="s">
        <v>22</v>
      </c>
    </row>
    <row r="4" spans="1:6" ht="15.75">
      <c r="A4" s="192">
        <v>2</v>
      </c>
      <c r="B4" s="192">
        <v>2</v>
      </c>
      <c r="C4" s="193" t="s">
        <v>182</v>
      </c>
      <c r="D4" s="193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2">
        <v>3</v>
      </c>
      <c r="B7" s="192">
        <v>3</v>
      </c>
      <c r="C7" s="193" t="s">
        <v>183</v>
      </c>
      <c r="D7" s="193"/>
      <c r="E7" s="9"/>
      <c r="F7" s="192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5" t="s">
        <v>207</v>
      </c>
      <c r="B13" s="206" t="s">
        <v>213</v>
      </c>
      <c r="C13" s="207" t="s">
        <v>214</v>
      </c>
      <c r="D13" s="207"/>
      <c r="E13" s="208">
        <f>E12</f>
        <v>1139.2406000000001</v>
      </c>
      <c r="F13" s="205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2">
        <v>4</v>
      </c>
      <c r="B16" s="192">
        <v>4</v>
      </c>
      <c r="C16" s="193" t="s">
        <v>45</v>
      </c>
      <c r="D16" s="193"/>
      <c r="E16" s="9"/>
      <c r="F16" s="192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f>SUM('[1]RUA SEBASTIÃO'!$B$23)</f>
        <v>1003.94</v>
      </c>
      <c r="F17" s="7" t="s">
        <v>26</v>
      </c>
    </row>
    <row r="18" spans="1:6" ht="15.75">
      <c r="A18" s="192">
        <v>5</v>
      </c>
      <c r="B18" s="192">
        <v>5</v>
      </c>
      <c r="C18" s="193" t="s">
        <v>39</v>
      </c>
      <c r="D18" s="193"/>
      <c r="E18" s="9"/>
      <c r="F18" s="192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2">
        <v>6</v>
      </c>
      <c r="B24" s="192">
        <v>6</v>
      </c>
      <c r="C24" s="193" t="s">
        <v>206</v>
      </c>
      <c r="D24" s="193"/>
      <c r="E24" s="9"/>
      <c r="F24" s="192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f>SUM('[1]RUA SEBASTIÃO'!$D$55)</f>
        <v>16.32</v>
      </c>
      <c r="F29" s="7" t="s">
        <v>22</v>
      </c>
    </row>
    <row r="30" spans="1:6" ht="15.75">
      <c r="A30" s="192">
        <v>7</v>
      </c>
      <c r="B30" s="192">
        <v>7</v>
      </c>
      <c r="C30" s="193" t="s">
        <v>191</v>
      </c>
      <c r="D30" s="193"/>
      <c r="E30" s="9"/>
      <c r="F30" s="192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f>SUM('[1]RUA SEBASTIÃO'!$D$49)</f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f>SUM('[1]RUA SEBASTIÃO'!$D$50)</f>
        <v>4</v>
      </c>
      <c r="F33" s="7" t="s">
        <v>9</v>
      </c>
    </row>
    <row r="34" spans="1:6" ht="15.75">
      <c r="A34" s="192">
        <v>8</v>
      </c>
      <c r="B34" s="192">
        <v>8</v>
      </c>
      <c r="C34" s="193" t="s">
        <v>196</v>
      </c>
      <c r="D34" s="193"/>
      <c r="E34" s="9"/>
      <c r="F34" s="192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RELAÇÃO DAS RUAS</vt:lpstr>
      <vt:lpstr>CRONOGRAMA POR RUA</vt:lpstr>
      <vt:lpstr>RUA 8-9-10 E SEBASTIÃO A</vt:lpstr>
      <vt:lpstr>RUA SEBASTIÃO AUGUSTO INACIO</vt:lpstr>
      <vt:lpstr>Planilha de Orçamento Anexo I</vt:lpstr>
      <vt:lpstr>MEMORIA RUA SEBASTIAO AUGUSTO</vt:lpstr>
      <vt:lpstr>M Calculo</vt:lpstr>
      <vt:lpstr>'CRONOGRAMA POR RUA'!Area_de_impressao</vt:lpstr>
      <vt:lpstr>'Planilha de Orçamento Anexo I'!Area_de_impressao</vt:lpstr>
      <vt:lpstr>'RELAÇÃO DAS RUAS'!Area_de_impressao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Gilson Ribeiro Xavier</cp:lastModifiedBy>
  <cp:lastPrinted>2016-02-15T15:44:43Z</cp:lastPrinted>
  <dcterms:created xsi:type="dcterms:W3CDTF">2015-07-16T11:43:25Z</dcterms:created>
  <dcterms:modified xsi:type="dcterms:W3CDTF">2016-02-15T17:48:21Z</dcterms:modified>
</cp:coreProperties>
</file>