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80"/>
  </bookViews>
  <sheets>
    <sheet name="Cronograma Alterado" sheetId="1" r:id="rId1"/>
  </sheets>
  <externalReferences>
    <externalReference r:id="rId2"/>
  </externalReferences>
  <definedNames>
    <definedName name="_xlnm.Print_Area" localSheetId="0">'Cronograma Alterado'!$A$1:$R$55</definedName>
  </definedNames>
  <calcPr calcId="125725"/>
</workbook>
</file>

<file path=xl/calcChain.xml><?xml version="1.0" encoding="utf-8"?>
<calcChain xmlns="http://schemas.openxmlformats.org/spreadsheetml/2006/main">
  <c r="N47" i="1"/>
  <c r="M47"/>
  <c r="L47"/>
  <c r="K47"/>
  <c r="J47"/>
  <c r="I47"/>
  <c r="H47"/>
  <c r="G47"/>
  <c r="F47"/>
  <c r="E47"/>
  <c r="D47"/>
  <c r="C47"/>
  <c r="O46"/>
  <c r="Q45"/>
  <c r="O44"/>
  <c r="Q43"/>
  <c r="N43" s="1"/>
  <c r="F43"/>
  <c r="O42"/>
  <c r="Q41"/>
  <c r="O40"/>
  <c r="Q39"/>
  <c r="P40" s="1"/>
  <c r="O38"/>
  <c r="Q37"/>
  <c r="G37" s="1"/>
  <c r="O36"/>
  <c r="Q35"/>
  <c r="G35" s="1"/>
  <c r="O34"/>
  <c r="Q33"/>
  <c r="G33" s="1"/>
  <c r="O32"/>
  <c r="Q31"/>
  <c r="P32" s="1"/>
  <c r="O30"/>
  <c r="Q29"/>
  <c r="P30" s="1"/>
  <c r="O28"/>
  <c r="Q27"/>
  <c r="K27" s="1"/>
  <c r="O26"/>
  <c r="Q25"/>
  <c r="O24"/>
  <c r="Q23"/>
  <c r="G27" l="1"/>
  <c r="P46"/>
  <c r="P26"/>
  <c r="C27"/>
  <c r="J43"/>
  <c r="P28"/>
  <c r="D29"/>
  <c r="P42"/>
  <c r="D43"/>
  <c r="H43"/>
  <c r="L43"/>
  <c r="D35"/>
  <c r="C25"/>
  <c r="E27"/>
  <c r="I27"/>
  <c r="M27"/>
  <c r="D33"/>
  <c r="H39"/>
  <c r="G25"/>
  <c r="D27"/>
  <c r="F27"/>
  <c r="O27" s="1"/>
  <c r="H27"/>
  <c r="J27"/>
  <c r="L27"/>
  <c r="N27"/>
  <c r="F29"/>
  <c r="F33"/>
  <c r="D39"/>
  <c r="L39"/>
  <c r="H45"/>
  <c r="E25"/>
  <c r="K25"/>
  <c r="D37"/>
  <c r="E41"/>
  <c r="D45"/>
  <c r="L45"/>
  <c r="E31"/>
  <c r="F35"/>
  <c r="Q47"/>
  <c r="F49" s="1"/>
  <c r="C29"/>
  <c r="E29"/>
  <c r="G29"/>
  <c r="C37"/>
  <c r="F37"/>
  <c r="F39"/>
  <c r="J39"/>
  <c r="N39"/>
  <c r="C43"/>
  <c r="E43"/>
  <c r="G43"/>
  <c r="I43"/>
  <c r="K43"/>
  <c r="M43"/>
  <c r="F45"/>
  <c r="J45"/>
  <c r="N45"/>
  <c r="C23"/>
  <c r="O23" s="1"/>
  <c r="D25"/>
  <c r="F25"/>
  <c r="I25"/>
  <c r="M25"/>
  <c r="P34"/>
  <c r="P36"/>
  <c r="P38"/>
  <c r="P44"/>
  <c r="D49"/>
  <c r="H49"/>
  <c r="L49"/>
  <c r="G31"/>
  <c r="E33"/>
  <c r="C35"/>
  <c r="E35"/>
  <c r="E37"/>
  <c r="C41"/>
  <c r="G41"/>
  <c r="R37"/>
  <c r="R33"/>
  <c r="R27"/>
  <c r="E49"/>
  <c r="I49"/>
  <c r="M49"/>
  <c r="P24"/>
  <c r="H25"/>
  <c r="J25"/>
  <c r="L25"/>
  <c r="R25"/>
  <c r="D31"/>
  <c r="F31"/>
  <c r="C39"/>
  <c r="E39"/>
  <c r="G39"/>
  <c r="I39"/>
  <c r="K39"/>
  <c r="M39"/>
  <c r="R39"/>
  <c r="D41"/>
  <c r="F41"/>
  <c r="C45"/>
  <c r="E45"/>
  <c r="G45"/>
  <c r="I45"/>
  <c r="K45"/>
  <c r="M45"/>
  <c r="R45"/>
  <c r="C48"/>
  <c r="D48" s="1"/>
  <c r="E48" s="1"/>
  <c r="F48" s="1"/>
  <c r="G48" s="1"/>
  <c r="H48" s="1"/>
  <c r="I48" s="1"/>
  <c r="J48" s="1"/>
  <c r="K48" s="1"/>
  <c r="L48" s="1"/>
  <c r="M48" s="1"/>
  <c r="N48" s="1"/>
  <c r="C49"/>
  <c r="R41" l="1"/>
  <c r="R31"/>
  <c r="R23"/>
  <c r="R47" s="1"/>
  <c r="K49"/>
  <c r="G49"/>
  <c r="C50"/>
  <c r="D50" s="1"/>
  <c r="R29"/>
  <c r="R35"/>
  <c r="R43"/>
  <c r="O33"/>
  <c r="N49"/>
  <c r="J49"/>
  <c r="O43"/>
  <c r="O37"/>
  <c r="O29"/>
  <c r="O35"/>
  <c r="O25"/>
  <c r="O41"/>
  <c r="O45"/>
  <c r="O39"/>
  <c r="O31"/>
  <c r="E50"/>
  <c r="F50" s="1"/>
  <c r="G50" s="1"/>
  <c r="H50" s="1"/>
  <c r="I50" s="1"/>
  <c r="J50" s="1"/>
  <c r="K50" s="1"/>
  <c r="L50" s="1"/>
  <c r="M50" s="1"/>
  <c r="N50" s="1"/>
</calcChain>
</file>

<file path=xl/sharedStrings.xml><?xml version="1.0" encoding="utf-8"?>
<sst xmlns="http://schemas.openxmlformats.org/spreadsheetml/2006/main" count="56" uniqueCount="56">
  <si>
    <t>LOCAL:</t>
  </si>
  <si>
    <t>VÁRIAS RUAS DA CIDADE</t>
  </si>
  <si>
    <t>ÍTEM</t>
  </si>
  <si>
    <t>DESCRIÇÃO</t>
  </si>
  <si>
    <t>PERÍODO</t>
  </si>
  <si>
    <t>VALOR DO ÍTEM</t>
  </si>
  <si>
    <t>% ÍTEM</t>
  </si>
  <si>
    <t>30 DIAS</t>
  </si>
  <si>
    <t>60 DIAS</t>
  </si>
  <si>
    <t>90 DIAS</t>
  </si>
  <si>
    <t>120 DIAS</t>
  </si>
  <si>
    <t>150 DIAS</t>
  </si>
  <si>
    <t>180 DIAS</t>
  </si>
  <si>
    <t>210 DIAS</t>
  </si>
  <si>
    <t>240 DIAS</t>
  </si>
  <si>
    <t>270 DIAS</t>
  </si>
  <si>
    <t>300 DIAS</t>
  </si>
  <si>
    <t>330 DIAS</t>
  </si>
  <si>
    <t>360 DIAS</t>
  </si>
  <si>
    <t>01</t>
  </si>
  <si>
    <t>SERVIÇOS PRELIMINARES</t>
  </si>
  <si>
    <t>02</t>
  </si>
  <si>
    <t>RECUPERAÇÃO PROFUNDA DE PAVIMENTO (COM RACHÃO)</t>
  </si>
  <si>
    <t>03</t>
  </si>
  <si>
    <t>RECUPERAÇÃO PROFUNDA DE PAVIMENTO (SEM RACHÃO)</t>
  </si>
  <si>
    <t>04</t>
  </si>
  <si>
    <t>RECUPERAÇÃO SUPERFICIAL DE PAVIMENTO</t>
  </si>
  <si>
    <t>05</t>
  </si>
  <si>
    <t>SUBSTITUIÇÃO DE BASE E PAVIMENTO (BLOQUETES PARA ASFÁLTICO)</t>
  </si>
  <si>
    <t>06</t>
  </si>
  <si>
    <t>SUBSTITUIÇÃO DE BASE E PAVIMENTO (BLOQUETES PARA CONCRETO)</t>
  </si>
  <si>
    <t>07</t>
  </si>
  <si>
    <t>DRENO (30cmX30cm) SOB PAVIMENTAÇÃO COM MANTA GEOTEXTIL E TUBO PEAD 4`</t>
  </si>
  <si>
    <t>08</t>
  </si>
  <si>
    <t>DRENAGEM SOB PAVIMENTAÇÃO ASFÁLTICA COM TUBO DE CONCRETO (DN=40 cm)</t>
  </si>
  <si>
    <t>09</t>
  </si>
  <si>
    <t>BOCA DE LOBO SIMPLES (1,0m X 1,Om X 1,20m)</t>
  </si>
  <si>
    <t>10</t>
  </si>
  <si>
    <t xml:space="preserve">RECUPERAÇÃO DE GUIA E SARJETA </t>
  </si>
  <si>
    <t>11</t>
  </si>
  <si>
    <t xml:space="preserve">RECUPERAÇÃO DE SARJETÃO </t>
  </si>
  <si>
    <t>12</t>
  </si>
  <si>
    <t>TRANSPORTE DE MATERIAIS, BOTA-FORA E OU EMPRÉSTIMO</t>
  </si>
  <si>
    <t>Total Mensal</t>
  </si>
  <si>
    <t xml:space="preserve">Total acumulado </t>
  </si>
  <si>
    <t>Percentual Mensal</t>
  </si>
  <si>
    <t>Percentual Acumulado</t>
  </si>
  <si>
    <t>FONTE:  TABELA CPOS COM DESONERAÇÃO BOLETIM 166</t>
  </si>
  <si>
    <t>Rua José Antônio de Campos, nº 250 – Centro – Cep 11900-000</t>
  </si>
  <si>
    <t>Fone (13) 3828.1000  Fax (13) 3821.2565</t>
  </si>
  <si>
    <t>CNPJ – 45.685.872/0001-79</t>
  </si>
  <si>
    <t>www.registro.sp.gov.br  e-mail: licitacao2@registro.sp.gov.br</t>
  </si>
  <si>
    <t xml:space="preserve">ANEXO V – CRONOGRAMA FISICO- FINANCEIRO  </t>
  </si>
  <si>
    <t>OBJETO: REFERENTE O REGISTRO DE PREÇOS, PELO PERIODO DE 12 (DOZE) MESES, VISANDO A CONTRATAÇÃO DE EMPRESA PARA “RECUPERAÇÃO DE PAVIMENTO EM RUAS DO MUNICIPIO DE REGISTRO. SECRETARIA MUNICIPAL DE PLANEJAMENTO URBANO E OBRAS</t>
  </si>
  <si>
    <t>O REFERIDO ANEXO É APENAS INFORMATIVO. A ADMINISTRAÇÃO NÃO SE OBRIGA A ADQUIRIR QUANTIDADES MINIMAS</t>
  </si>
  <si>
    <t>CONCORRENCIA PÚBLICA Nº 001/2016 - REGISTRO DE PREÇOS</t>
  </si>
</sst>
</file>

<file path=xl/styles.xml><?xml version="1.0" encoding="utf-8"?>
<styleSheet xmlns="http://schemas.openxmlformats.org/spreadsheetml/2006/main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\-??_);_(@_)"/>
    <numFmt numFmtId="165" formatCode="00000"/>
    <numFmt numFmtId="166" formatCode="_-&quot;R$ &quot;* #,##0.00_-;&quot;-R$ &quot;* #,##0.00_-;_-&quot;R$ &quot;* \-??_-;_-@_-"/>
    <numFmt numFmtId="167" formatCode="_(* #,##0.00_);_(* \(#,##0.00\);_(* &quot;-&quot;??_);_(@_)"/>
  </numFmts>
  <fonts count="36">
    <font>
      <sz val="10"/>
      <color indexed="8"/>
      <name val="ARIAL"/>
      <charset val="1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0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1"/>
      <color indexed="8"/>
      <name val="Calibri"/>
      <family val="2"/>
    </font>
    <font>
      <b/>
      <sz val="10"/>
      <color theme="1"/>
      <name val="Arial"/>
      <family val="2"/>
    </font>
    <font>
      <sz val="10"/>
      <color indexed="1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b/>
      <sz val="9.85"/>
      <color indexed="8"/>
      <name val="Times New Roman"/>
      <family val="1"/>
    </font>
    <font>
      <sz val="11"/>
      <color indexed="60"/>
      <name val="Calibri"/>
      <family val="2"/>
    </font>
    <font>
      <sz val="10"/>
      <color indexed="8"/>
      <name val="MS Sans Serif"/>
      <family val="2"/>
    </font>
    <font>
      <sz val="8"/>
      <color indexed="10"/>
      <name val="Tahoma"/>
      <family val="2"/>
    </font>
    <font>
      <sz val="10"/>
      <name val="MS Sans Serif"/>
      <family val="2"/>
    </font>
    <font>
      <sz val="10"/>
      <name val="Arial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1"/>
      <color theme="1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theme="3" tint="0.59999389629810485"/>
        <bgColor indexed="39"/>
      </patternFill>
    </fill>
    <fill>
      <patternFill patternType="solid">
        <fgColor theme="0"/>
        <bgColor indexed="39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</borders>
  <cellStyleXfs count="65">
    <xf numFmtId="0" fontId="0" fillId="0" borderId="0">
      <alignment vertical="top"/>
    </xf>
    <xf numFmtId="43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9" borderId="0" applyNumberFormat="0" applyBorder="0" applyAlignment="0" applyProtection="0"/>
    <xf numFmtId="0" fontId="7" fillId="12" borderId="0" applyNumberFormat="0" applyBorder="0" applyAlignment="0" applyProtection="0"/>
    <xf numFmtId="0" fontId="7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3" fillId="8" borderId="0" applyNumberFormat="0" applyBorder="0" applyAlignment="0" applyProtection="0"/>
    <xf numFmtId="0" fontId="14" fillId="20" borderId="13" applyNumberFormat="0" applyAlignment="0" applyProtection="0"/>
    <xf numFmtId="0" fontId="15" fillId="21" borderId="14" applyNumberFormat="0" applyAlignment="0" applyProtection="0"/>
    <xf numFmtId="0" fontId="16" fillId="0" borderId="15" applyNumberFormat="0" applyFill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24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25" borderId="0" applyNumberFormat="0" applyBorder="0" applyAlignment="0" applyProtection="0"/>
    <xf numFmtId="0" fontId="17" fillId="11" borderId="13" applyNumberFormat="0" applyAlignment="0" applyProtection="0"/>
    <xf numFmtId="0" fontId="18" fillId="7" borderId="0" applyNumberFormat="0" applyBorder="0" applyAlignment="0" applyProtection="0"/>
    <xf numFmtId="0" fontId="19" fillId="0" borderId="0" applyNumberFormat="0" applyFill="0" applyBorder="0" applyProtection="0">
      <alignment vertical="center"/>
    </xf>
    <xf numFmtId="0" fontId="19" fillId="0" borderId="0" applyNumberFormat="0" applyFill="0" applyBorder="0" applyProtection="0">
      <alignment vertical="center"/>
    </xf>
    <xf numFmtId="0" fontId="19" fillId="0" borderId="0" applyNumberFormat="0" applyFill="0" applyBorder="0" applyProtection="0">
      <alignment vertical="center"/>
    </xf>
    <xf numFmtId="0" fontId="20" fillId="26" borderId="0" applyNumberFormat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2" fillId="0" borderId="0" applyNumberFormat="0" applyFill="0" applyBorder="0" applyAlignment="0" applyProtection="0"/>
    <xf numFmtId="0" fontId="23" fillId="0" borderId="0"/>
    <xf numFmtId="0" fontId="2" fillId="0" borderId="0">
      <alignment vertical="top"/>
    </xf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5" fillId="27" borderId="16" applyNumberFormat="0" applyFont="0" applyAlignment="0" applyProtection="0"/>
    <xf numFmtId="0" fontId="25" fillId="20" borderId="17" applyNumberFormat="0" applyAlignment="0" applyProtection="0"/>
    <xf numFmtId="43" fontId="7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18" applyNumberFormat="0" applyFill="0" applyAlignment="0" applyProtection="0"/>
    <xf numFmtId="0" fontId="29" fillId="0" borderId="19" applyNumberFormat="0" applyFill="0" applyAlignment="0" applyProtection="0"/>
    <xf numFmtId="0" fontId="30" fillId="0" borderId="20" applyNumberFormat="0" applyFill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21" applyNumberFormat="0" applyFill="0" applyAlignment="0" applyProtection="0"/>
    <xf numFmtId="167" fontId="2" fillId="0" borderId="0" applyFont="0" applyFill="0" applyBorder="0" applyAlignment="0" applyProtection="0">
      <alignment vertical="top"/>
    </xf>
    <xf numFmtId="167" fontId="5" fillId="0" borderId="0" applyFont="0" applyFill="0" applyBorder="0" applyAlignment="0" applyProtection="0"/>
    <xf numFmtId="167" fontId="24" fillId="0" borderId="0" applyFont="0" applyFill="0" applyBorder="0" applyAlignment="0" applyProtection="0"/>
  </cellStyleXfs>
  <cellXfs count="96">
    <xf numFmtId="0" fontId="0" fillId="0" borderId="0" xfId="0">
      <alignment vertical="top"/>
    </xf>
    <xf numFmtId="0" fontId="2" fillId="0" borderId="0" xfId="0" applyFont="1" applyBorder="1" applyAlignment="1"/>
    <xf numFmtId="0" fontId="3" fillId="0" borderId="0" xfId="0" applyFont="1" applyBorder="1" applyAlignment="1"/>
    <xf numFmtId="0" fontId="2" fillId="0" borderId="0" xfId="0" applyFont="1">
      <alignment vertical="top"/>
    </xf>
    <xf numFmtId="49" fontId="4" fillId="0" borderId="1" xfId="0" applyNumberFormat="1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165" fontId="4" fillId="0" borderId="4" xfId="1" applyNumberFormat="1" applyFont="1" applyFill="1" applyBorder="1" applyAlignment="1" applyProtection="1">
      <alignment horizontal="center" vertical="center"/>
    </xf>
    <xf numFmtId="2" fontId="5" fillId="0" borderId="4" xfId="0" applyNumberFormat="1" applyFont="1" applyBorder="1" applyAlignment="1">
      <alignment horizontal="left" vertical="center"/>
    </xf>
    <xf numFmtId="10" fontId="6" fillId="2" borderId="1" xfId="0" applyNumberFormat="1" applyFont="1" applyFill="1" applyBorder="1" applyAlignment="1">
      <alignment horizontal="center" vertical="center"/>
    </xf>
    <xf numFmtId="10" fontId="6" fillId="0" borderId="1" xfId="0" applyNumberFormat="1" applyFont="1" applyFill="1" applyBorder="1" applyAlignment="1">
      <alignment horizontal="center" vertical="center"/>
    </xf>
    <xf numFmtId="10" fontId="6" fillId="3" borderId="1" xfId="0" applyNumberFormat="1" applyFont="1" applyFill="1" applyBorder="1" applyAlignment="1">
      <alignment horizontal="center" vertical="center"/>
    </xf>
    <xf numFmtId="166" fontId="5" fillId="0" borderId="4" xfId="2" applyNumberFormat="1" applyFont="1" applyFill="1" applyBorder="1" applyAlignment="1" applyProtection="1">
      <alignment vertical="center"/>
    </xf>
    <xf numFmtId="10" fontId="5" fillId="0" borderId="4" xfId="3" applyNumberFormat="1" applyFont="1" applyFill="1" applyBorder="1" applyAlignment="1" applyProtection="1">
      <alignment horizontal="center" vertical="center"/>
    </xf>
    <xf numFmtId="165" fontId="4" fillId="0" borderId="6" xfId="1" applyNumberFormat="1" applyFont="1" applyFill="1" applyBorder="1" applyAlignment="1" applyProtection="1">
      <alignment horizontal="center" vertical="center"/>
    </xf>
    <xf numFmtId="2" fontId="5" fillId="0" borderId="6" xfId="0" applyNumberFormat="1" applyFont="1" applyBorder="1" applyAlignment="1">
      <alignment horizontal="left" vertical="center"/>
    </xf>
    <xf numFmtId="166" fontId="6" fillId="4" borderId="1" xfId="0" applyNumberFormat="1" applyFont="1" applyFill="1" applyBorder="1" applyAlignment="1">
      <alignment horizontal="center" vertical="center"/>
    </xf>
    <xf numFmtId="166" fontId="6" fillId="4" borderId="1" xfId="0" applyNumberFormat="1" applyFont="1" applyFill="1" applyBorder="1" applyAlignment="1">
      <alignment vertical="center"/>
    </xf>
    <xf numFmtId="166" fontId="5" fillId="0" borderId="6" xfId="2" applyNumberFormat="1" applyFont="1" applyFill="1" applyBorder="1" applyAlignment="1" applyProtection="1">
      <alignment vertical="center"/>
    </xf>
    <xf numFmtId="10" fontId="5" fillId="0" borderId="6" xfId="3" applyNumberFormat="1" applyFont="1" applyFill="1" applyBorder="1" applyAlignment="1" applyProtection="1">
      <alignment horizontal="center" vertical="center"/>
    </xf>
    <xf numFmtId="165" fontId="4" fillId="0" borderId="4" xfId="0" applyNumberFormat="1" applyFont="1" applyBorder="1" applyAlignment="1">
      <alignment horizontal="center" vertical="center"/>
    </xf>
    <xf numFmtId="2" fontId="5" fillId="0" borderId="4" xfId="0" applyNumberFormat="1" applyFont="1" applyBorder="1" applyAlignment="1">
      <alignment horizontal="justify" vertical="center"/>
    </xf>
    <xf numFmtId="165" fontId="4" fillId="0" borderId="6" xfId="0" applyNumberFormat="1" applyFont="1" applyBorder="1" applyAlignment="1">
      <alignment horizontal="center" vertical="center"/>
    </xf>
    <xf numFmtId="2" fontId="5" fillId="0" borderId="6" xfId="0" applyNumberFormat="1" applyFont="1" applyBorder="1" applyAlignment="1">
      <alignment horizontal="justify" vertical="center"/>
    </xf>
    <xf numFmtId="49" fontId="4" fillId="0" borderId="4" xfId="1" applyNumberFormat="1" applyFont="1" applyFill="1" applyBorder="1" applyAlignment="1" applyProtection="1">
      <alignment horizontal="center" vertical="center"/>
    </xf>
    <xf numFmtId="49" fontId="4" fillId="0" borderId="6" xfId="1" applyNumberFormat="1" applyFont="1" applyFill="1" applyBorder="1" applyAlignment="1" applyProtection="1">
      <alignment horizontal="center" vertical="center"/>
    </xf>
    <xf numFmtId="166" fontId="5" fillId="0" borderId="1" xfId="2" applyNumberFormat="1" applyFont="1" applyFill="1" applyBorder="1" applyAlignment="1" applyProtection="1">
      <alignment horizontal="center" vertical="center"/>
    </xf>
    <xf numFmtId="166" fontId="5" fillId="0" borderId="4" xfId="2" applyNumberFormat="1" applyFont="1" applyFill="1" applyBorder="1" applyAlignment="1" applyProtection="1">
      <alignment horizontal="center" vertical="center"/>
    </xf>
    <xf numFmtId="166" fontId="5" fillId="0" borderId="6" xfId="2" applyNumberFormat="1" applyFont="1" applyFill="1" applyBorder="1" applyAlignment="1" applyProtection="1">
      <alignment horizontal="center" vertical="center"/>
    </xf>
    <xf numFmtId="49" fontId="4" fillId="0" borderId="2" xfId="1" applyNumberFormat="1" applyFont="1" applyFill="1" applyBorder="1" applyAlignment="1" applyProtection="1">
      <alignment horizontal="right" vertical="center"/>
    </xf>
    <xf numFmtId="49" fontId="4" fillId="0" borderId="3" xfId="1" applyNumberFormat="1" applyFont="1" applyFill="1" applyBorder="1" applyAlignment="1" applyProtection="1">
      <alignment horizontal="right" vertical="center"/>
    </xf>
    <xf numFmtId="43" fontId="6" fillId="0" borderId="2" xfId="0" applyNumberFormat="1" applyFont="1" applyBorder="1" applyAlignment="1">
      <alignment horizontal="left" vertical="center"/>
    </xf>
    <xf numFmtId="44" fontId="4" fillId="0" borderId="1" xfId="2" applyFont="1" applyBorder="1" applyAlignment="1">
      <alignment vertical="center"/>
    </xf>
    <xf numFmtId="10" fontId="4" fillId="0" borderId="1" xfId="3" applyNumberFormat="1" applyFont="1" applyFill="1" applyBorder="1" applyAlignment="1" applyProtection="1">
      <alignment horizontal="center" vertical="center"/>
    </xf>
    <xf numFmtId="0" fontId="8" fillId="0" borderId="2" xfId="0" applyFont="1" applyBorder="1" applyAlignment="1">
      <alignment horizontal="right" vertical="center"/>
    </xf>
    <xf numFmtId="0" fontId="8" fillId="0" borderId="3" xfId="0" applyFont="1" applyBorder="1" applyAlignment="1">
      <alignment horizontal="right" vertical="center"/>
    </xf>
    <xf numFmtId="44" fontId="4" fillId="0" borderId="8" xfId="2" applyFont="1" applyBorder="1" applyAlignment="1">
      <alignment horizontal="center" vertical="center"/>
    </xf>
    <xf numFmtId="44" fontId="4" fillId="0" borderId="5" xfId="2" applyFont="1" applyBorder="1" applyAlignment="1">
      <alignment horizontal="center" vertical="center"/>
    </xf>
    <xf numFmtId="10" fontId="6" fillId="5" borderId="1" xfId="3" applyNumberFormat="1" applyFont="1" applyFill="1" applyBorder="1" applyAlignment="1" applyProtection="1">
      <alignment horizontal="center" vertical="center"/>
    </xf>
    <xf numFmtId="44" fontId="4" fillId="0" borderId="9" xfId="2" applyFont="1" applyBorder="1" applyAlignment="1">
      <alignment horizontal="center" vertical="center"/>
    </xf>
    <xf numFmtId="44" fontId="4" fillId="0" borderId="10" xfId="2" applyFont="1" applyBorder="1" applyAlignment="1">
      <alignment horizontal="center" vertical="center"/>
    </xf>
    <xf numFmtId="44" fontId="4" fillId="0" borderId="11" xfId="2" applyFont="1" applyBorder="1" applyAlignment="1">
      <alignment horizontal="center" vertical="center"/>
    </xf>
    <xf numFmtId="44" fontId="4" fillId="0" borderId="7" xfId="2" applyFont="1" applyBorder="1" applyAlignment="1">
      <alignment horizontal="center" vertical="center"/>
    </xf>
    <xf numFmtId="0" fontId="8" fillId="0" borderId="0" xfId="0" applyFont="1" applyBorder="1" applyAlignment="1"/>
    <xf numFmtId="0" fontId="4" fillId="0" borderId="0" xfId="0" applyFont="1" applyAlignment="1"/>
    <xf numFmtId="0" fontId="4" fillId="0" borderId="0" xfId="0" applyFont="1" applyAlignment="1">
      <alignment horizontal="center" vertical="center"/>
    </xf>
    <xf numFmtId="0" fontId="4" fillId="0" borderId="0" xfId="0" applyFont="1" applyFill="1" applyAlignment="1"/>
    <xf numFmtId="0" fontId="8" fillId="0" borderId="12" xfId="0" applyFont="1" applyBorder="1" applyAlignment="1">
      <alignment horizontal="right"/>
    </xf>
    <xf numFmtId="0" fontId="6" fillId="0" borderId="0" xfId="0" applyFont="1" applyBorder="1" applyAlignment="1"/>
    <xf numFmtId="0" fontId="9" fillId="0" borderId="0" xfId="0" applyFont="1" applyBorder="1" applyAlignment="1"/>
    <xf numFmtId="0" fontId="6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right"/>
    </xf>
    <xf numFmtId="4" fontId="6" fillId="0" borderId="0" xfId="0" applyNumberFormat="1" applyFont="1" applyBorder="1" applyAlignment="1">
      <alignment horizontal="center" vertical="center"/>
    </xf>
    <xf numFmtId="4" fontId="6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/>
    <xf numFmtId="0" fontId="8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Alignment="1"/>
    <xf numFmtId="0" fontId="10" fillId="0" borderId="0" xfId="0" applyFont="1" applyAlignment="1">
      <alignment horizontal="center" vertical="center"/>
    </xf>
    <xf numFmtId="0" fontId="11" fillId="0" borderId="0" xfId="0" applyFont="1" applyAlignment="1"/>
    <xf numFmtId="0" fontId="11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/>
    <xf numFmtId="0" fontId="0" fillId="0" borderId="0" xfId="0" applyAlignment="1"/>
    <xf numFmtId="0" fontId="5" fillId="0" borderId="0" xfId="0" applyFont="1" applyBorder="1" applyAlignment="1"/>
    <xf numFmtId="0" fontId="0" fillId="0" borderId="0" xfId="0" applyAlignment="1">
      <alignment vertical="top"/>
    </xf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vertical="top"/>
    </xf>
    <xf numFmtId="0" fontId="5" fillId="0" borderId="0" xfId="0" applyFont="1" applyAlignment="1"/>
    <xf numFmtId="0" fontId="33" fillId="0" borderId="0" xfId="0" applyFont="1" applyAlignment="1">
      <alignment horizontal="center" vertical="distributed"/>
    </xf>
    <xf numFmtId="0" fontId="34" fillId="0" borderId="0" xfId="0" applyFont="1" applyAlignment="1">
      <alignment vertical="distributed"/>
    </xf>
    <xf numFmtId="0" fontId="5" fillId="0" borderId="0" xfId="0" applyFont="1" applyFill="1" applyBorder="1" applyAlignment="1">
      <alignment vertical="center"/>
    </xf>
    <xf numFmtId="0" fontId="4" fillId="0" borderId="10" xfId="0" applyFont="1" applyBorder="1" applyAlignment="1">
      <alignment vertical="center"/>
    </xf>
    <xf numFmtId="164" fontId="5" fillId="0" borderId="0" xfId="0" applyNumberFormat="1" applyFont="1" applyBorder="1" applyAlignment="1">
      <alignment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5" fillId="28" borderId="8" xfId="0" applyFont="1" applyFill="1" applyBorder="1" applyAlignment="1">
      <alignment horizontal="left" vertical="distributed"/>
    </xf>
    <xf numFmtId="0" fontId="35" fillId="28" borderId="12" xfId="0" applyFont="1" applyFill="1" applyBorder="1" applyAlignment="1">
      <alignment horizontal="left" vertical="distributed"/>
    </xf>
    <xf numFmtId="0" fontId="35" fillId="28" borderId="5" xfId="0" applyFont="1" applyFill="1" applyBorder="1" applyAlignment="1">
      <alignment horizontal="left" vertical="distributed"/>
    </xf>
    <xf numFmtId="0" fontId="35" fillId="28" borderId="11" xfId="0" applyFont="1" applyFill="1" applyBorder="1" applyAlignment="1">
      <alignment horizontal="left" vertical="distributed"/>
    </xf>
    <xf numFmtId="0" fontId="35" fillId="28" borderId="22" xfId="0" applyFont="1" applyFill="1" applyBorder="1" applyAlignment="1">
      <alignment horizontal="left" vertical="distributed"/>
    </xf>
    <xf numFmtId="0" fontId="35" fillId="28" borderId="7" xfId="0" applyFont="1" applyFill="1" applyBorder="1" applyAlignment="1">
      <alignment horizontal="left" vertical="distributed"/>
    </xf>
    <xf numFmtId="0" fontId="34" fillId="0" borderId="12" xfId="0" applyFont="1" applyBorder="1" applyAlignment="1">
      <alignment horizontal="left" vertical="distributed"/>
    </xf>
    <xf numFmtId="0" fontId="34" fillId="0" borderId="5" xfId="0" applyFont="1" applyBorder="1" applyAlignment="1">
      <alignment horizontal="left" vertical="distributed"/>
    </xf>
    <xf numFmtId="0" fontId="34" fillId="0" borderId="0" xfId="0" applyFont="1" applyBorder="1" applyAlignment="1">
      <alignment horizontal="left" vertical="distributed"/>
    </xf>
    <xf numFmtId="0" fontId="34" fillId="0" borderId="10" xfId="0" applyFont="1" applyBorder="1" applyAlignment="1">
      <alignment horizontal="left" vertical="distributed"/>
    </xf>
    <xf numFmtId="0" fontId="34" fillId="0" borderId="22" xfId="0" applyFont="1" applyBorder="1" applyAlignment="1">
      <alignment horizontal="left" vertical="distributed"/>
    </xf>
    <xf numFmtId="0" fontId="34" fillId="0" borderId="7" xfId="0" applyFont="1" applyBorder="1" applyAlignment="1">
      <alignment horizontal="left" vertical="distributed"/>
    </xf>
    <xf numFmtId="0" fontId="33" fillId="0" borderId="0" xfId="0" applyFont="1" applyAlignment="1">
      <alignment vertical="distributed"/>
    </xf>
  </cellXfs>
  <cellStyles count="65">
    <cellStyle name="20% - Ênfase1 2" xfId="4"/>
    <cellStyle name="20% - Ênfase2 2" xfId="5"/>
    <cellStyle name="20% - Ênfase3 2" xfId="6"/>
    <cellStyle name="20% - Ênfase4 2" xfId="7"/>
    <cellStyle name="20% - Ênfase5 2" xfId="8"/>
    <cellStyle name="20% - Ênfase6 2" xfId="9"/>
    <cellStyle name="40% - Ênfase1 2" xfId="10"/>
    <cellStyle name="40% - Ênfase2 2" xfId="11"/>
    <cellStyle name="40% - Ênfase3 2" xfId="12"/>
    <cellStyle name="40% - Ênfase4 2" xfId="13"/>
    <cellStyle name="40% - Ênfase5 2" xfId="14"/>
    <cellStyle name="40% - Ênfase6 2" xfId="15"/>
    <cellStyle name="60% - Ênfase1 2" xfId="16"/>
    <cellStyle name="60% - Ênfase2 2" xfId="17"/>
    <cellStyle name="60% - Ênfase3 2" xfId="18"/>
    <cellStyle name="60% - Ênfase4 2" xfId="19"/>
    <cellStyle name="60% - Ênfase5 2" xfId="20"/>
    <cellStyle name="60% - Ênfase6 2" xfId="21"/>
    <cellStyle name="Bom 2" xfId="22"/>
    <cellStyle name="Cálculo 2" xfId="23"/>
    <cellStyle name="Célula de Verificação 2" xfId="24"/>
    <cellStyle name="Célula Vinculada 2" xfId="25"/>
    <cellStyle name="Ênfase1 2" xfId="26"/>
    <cellStyle name="Ênfase2 2" xfId="27"/>
    <cellStyle name="Ênfase3 2" xfId="28"/>
    <cellStyle name="Ênfase4 2" xfId="29"/>
    <cellStyle name="Ênfase5 2" xfId="30"/>
    <cellStyle name="Ênfase6 2" xfId="31"/>
    <cellStyle name="Entrada 2" xfId="32"/>
    <cellStyle name="Incorreto 2" xfId="33"/>
    <cellStyle name="Moeda 2" xfId="2"/>
    <cellStyle name="Moeda 2 2" xfId="34"/>
    <cellStyle name="Moeda 2 3" xfId="35"/>
    <cellStyle name="Moeda 2_3_-_PLANILHA_MODELO_e_Boletim_CPOS_157" xfId="36"/>
    <cellStyle name="Neutra 2" xfId="37"/>
    <cellStyle name="Normal" xfId="0" builtinId="0"/>
    <cellStyle name="Normal 2" xfId="38"/>
    <cellStyle name="Normal 2 2" xfId="39"/>
    <cellStyle name="Normal 2 2 2" xfId="40"/>
    <cellStyle name="Normal 2 3" xfId="41"/>
    <cellStyle name="Normal 2_3_-_PLANILHA_MODELO_e_Boletim_CPOS_157" xfId="42"/>
    <cellStyle name="Normal 3" xfId="43"/>
    <cellStyle name="Normal 3 2" xfId="44"/>
    <cellStyle name="Normal 4" xfId="45"/>
    <cellStyle name="Normal 5" xfId="46"/>
    <cellStyle name="Normal 6" xfId="47"/>
    <cellStyle name="Normal 7" xfId="48"/>
    <cellStyle name="Normal 8" xfId="49"/>
    <cellStyle name="Normal 9" xfId="50"/>
    <cellStyle name="Nota 2" xfId="51"/>
    <cellStyle name="Porcentagem 3" xfId="3"/>
    <cellStyle name="Saída 2" xfId="52"/>
    <cellStyle name="Separador de milhares 2" xfId="1"/>
    <cellStyle name="Separador de milhares 3" xfId="53"/>
    <cellStyle name="Texto de Aviso 2" xfId="54"/>
    <cellStyle name="Texto Explicativo 2" xfId="55"/>
    <cellStyle name="Título 1 2" xfId="56"/>
    <cellStyle name="Título 2 2" xfId="57"/>
    <cellStyle name="Título 3 2" xfId="58"/>
    <cellStyle name="Título 4 2" xfId="59"/>
    <cellStyle name="Título 5" xfId="60"/>
    <cellStyle name="Total 2" xfId="61"/>
    <cellStyle name="Vírgula 2" xfId="62"/>
    <cellStyle name="Vírgula 3" xfId="63"/>
    <cellStyle name="Vírgula 4" xfId="6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395288</xdr:colOff>
      <xdr:row>0</xdr:row>
      <xdr:rowOff>100013</xdr:rowOff>
    </xdr:from>
    <xdr:to>
      <xdr:col>10</xdr:col>
      <xdr:colOff>142875</xdr:colOff>
      <xdr:row>7</xdr:row>
      <xdr:rowOff>-1</xdr:rowOff>
    </xdr:to>
    <xdr:pic>
      <xdr:nvPicPr>
        <xdr:cNvPr id="2" name="Imagem 1" descr="logo_nov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669632" y="100013"/>
          <a:ext cx="5248274" cy="10667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Orcamento%20Recuperacao%20de%20Pavimento%20Varias%20Ruas%202016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BOLETIM 166"/>
      <sheetName val="ORÇAMENTO Unitário"/>
      <sheetName val="ORÇAMENTO Geral"/>
      <sheetName val="ORÇAMENTO Geral Alterado"/>
      <sheetName val="Itens de Relevância"/>
      <sheetName val="Cronograma"/>
      <sheetName val="Cronograma Alterado"/>
      <sheetName val="ORÇAMENTO Vila Agrochá"/>
      <sheetName val="ORÇAMENTO Jd Caiçara"/>
      <sheetName val="ORÇAMENTO Jd Ipanema"/>
      <sheetName val="ORÇAMENTO Centro"/>
      <sheetName val="ORÇAMENTO Bloco B"/>
      <sheetName val="ORÇAMENTO Jd das Palmeiras"/>
      <sheetName val="ORÇAMENTO Jd São Paulo"/>
      <sheetName val="ORÇAMENTO Rodoviaria"/>
      <sheetName val="MEMÓRIA Vila Agrochá "/>
      <sheetName val="MEMÓRIA Jardim Caiçara"/>
      <sheetName val="MEMÓRIA Jardim Ipanema"/>
      <sheetName val="MEMÓRIA Centro"/>
      <sheetName val="MEMÓRIA BLOCO B"/>
      <sheetName val="MEMÓRIA Jardim das Palmeiras"/>
      <sheetName val="MEMÓRIA Jardim São Paulo"/>
      <sheetName val="MEMÓRIA Rodoviária"/>
    </sheetNames>
    <sheetDataSet>
      <sheetData sheetId="0"/>
      <sheetData sheetId="1"/>
      <sheetData sheetId="2"/>
      <sheetData sheetId="3">
        <row r="10">
          <cell r="H10">
            <v>919.77</v>
          </cell>
        </row>
        <row r="18">
          <cell r="H18">
            <v>81234.67</v>
          </cell>
        </row>
        <row r="26">
          <cell r="H26">
            <v>65819.55</v>
          </cell>
        </row>
        <row r="32">
          <cell r="H32">
            <v>10349.5</v>
          </cell>
        </row>
        <row r="41">
          <cell r="H41">
            <v>167969.84</v>
          </cell>
        </row>
        <row r="49">
          <cell r="H49">
            <v>72348.45</v>
          </cell>
        </row>
        <row r="59">
          <cell r="H59">
            <v>12255.25</v>
          </cell>
        </row>
        <row r="70">
          <cell r="H70">
            <v>13554.44</v>
          </cell>
        </row>
        <row r="74">
          <cell r="H74">
            <v>56597.17</v>
          </cell>
        </row>
        <row r="79">
          <cell r="H79">
            <v>7639.9</v>
          </cell>
        </row>
        <row r="83">
          <cell r="H83">
            <v>23594.400000000001</v>
          </cell>
        </row>
        <row r="90">
          <cell r="H90">
            <v>16088.15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6"/>
  <sheetViews>
    <sheetView tabSelected="1" view="pageBreakPreview" zoomScale="80" zoomScaleNormal="100" zoomScaleSheetLayoutView="80" workbookViewId="0">
      <selection activeCell="A16" sqref="A16:M18"/>
    </sheetView>
  </sheetViews>
  <sheetFormatPr defaultRowHeight="12.75"/>
  <cols>
    <col min="1" max="1" width="7.7109375" style="3" customWidth="1"/>
    <col min="2" max="2" width="29" style="3" customWidth="1"/>
    <col min="3" max="13" width="13.7109375" style="3" customWidth="1"/>
    <col min="14" max="14" width="13.7109375" style="66" customWidth="1"/>
    <col min="15" max="16" width="15.140625" style="3" hidden="1" customWidth="1"/>
    <col min="17" max="17" width="16.5703125" style="3" bestFit="1" customWidth="1"/>
    <col min="18" max="18" width="12.42578125" style="3" customWidth="1"/>
    <col min="19" max="16384" width="9.140625" style="3"/>
  </cols>
  <sheetData>
    <row r="1" spans="1:18">
      <c r="A1" s="67"/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8"/>
      <c r="Q1" s="2"/>
      <c r="R1" s="2"/>
    </row>
    <row r="2" spans="1:18">
      <c r="A2" s="69"/>
      <c r="B2" s="69"/>
      <c r="C2" s="69"/>
      <c r="D2" s="69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2"/>
      <c r="R2" s="2"/>
    </row>
    <row r="3" spans="1:18">
      <c r="A3" s="69"/>
      <c r="B3" s="69"/>
      <c r="C3" s="69"/>
      <c r="D3" s="69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2"/>
      <c r="R3" s="2"/>
    </row>
    <row r="4" spans="1:18">
      <c r="A4" s="69"/>
      <c r="B4" s="69"/>
      <c r="C4" s="69"/>
      <c r="D4" s="69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2"/>
      <c r="R4" s="2"/>
    </row>
    <row r="5" spans="1:18">
      <c r="A5" s="69"/>
      <c r="B5" s="69"/>
      <c r="C5" s="69"/>
      <c r="D5" s="69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2"/>
      <c r="R5" s="2"/>
    </row>
    <row r="6" spans="1:18">
      <c r="A6" s="69"/>
      <c r="B6" s="69"/>
      <c r="C6" s="69"/>
      <c r="D6" s="69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2"/>
      <c r="R6" s="2"/>
    </row>
    <row r="7" spans="1:18">
      <c r="A7" s="70"/>
      <c r="B7" s="69"/>
      <c r="C7" s="69"/>
      <c r="D7" s="69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2"/>
      <c r="R7" s="2"/>
    </row>
    <row r="8" spans="1:18">
      <c r="B8" s="69"/>
      <c r="C8" s="71" t="s">
        <v>48</v>
      </c>
      <c r="D8" s="71"/>
      <c r="E8" s="71"/>
      <c r="F8" s="71"/>
      <c r="G8" s="71"/>
      <c r="H8" s="71"/>
      <c r="I8" s="71"/>
      <c r="J8" s="71"/>
      <c r="K8" s="71"/>
      <c r="L8" s="71"/>
      <c r="M8" s="71"/>
      <c r="N8" s="69"/>
      <c r="O8" s="68"/>
      <c r="P8" s="68"/>
      <c r="Q8" s="2"/>
      <c r="R8" s="2"/>
    </row>
    <row r="9" spans="1:18">
      <c r="B9" s="69"/>
      <c r="C9" s="71" t="s">
        <v>49</v>
      </c>
      <c r="D9" s="71"/>
      <c r="E9" s="71"/>
      <c r="F9" s="71"/>
      <c r="G9" s="71"/>
      <c r="H9" s="71"/>
      <c r="I9" s="71"/>
      <c r="J9" s="71"/>
      <c r="K9" s="71"/>
      <c r="L9" s="71"/>
      <c r="M9" s="71"/>
      <c r="N9" s="69"/>
      <c r="O9" s="68"/>
      <c r="P9" s="68"/>
      <c r="Q9" s="2"/>
      <c r="R9" s="2"/>
    </row>
    <row r="10" spans="1:18">
      <c r="B10" s="69"/>
      <c r="C10" s="71" t="s">
        <v>50</v>
      </c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69"/>
      <c r="O10" s="68"/>
      <c r="P10" s="68"/>
      <c r="Q10" s="2"/>
      <c r="R10" s="2"/>
    </row>
    <row r="11" spans="1:18">
      <c r="B11" s="69"/>
      <c r="C11" s="71" t="s">
        <v>51</v>
      </c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69"/>
      <c r="O11" s="68"/>
      <c r="P11" s="68"/>
      <c r="Q11" s="2"/>
      <c r="R11" s="2"/>
    </row>
    <row r="12" spans="1:18">
      <c r="A12" s="72"/>
      <c r="B12" s="72"/>
      <c r="C12" s="72"/>
      <c r="D12" s="72"/>
      <c r="E12" s="73"/>
      <c r="F12" s="73"/>
      <c r="G12" s="73"/>
      <c r="H12" s="73"/>
      <c r="I12" s="73"/>
      <c r="J12" s="73"/>
      <c r="K12" s="73"/>
      <c r="L12" s="73"/>
      <c r="M12" s="68"/>
      <c r="N12" s="68"/>
      <c r="O12" s="68"/>
      <c r="P12" s="68"/>
      <c r="Q12" s="2"/>
      <c r="R12" s="2"/>
    </row>
    <row r="13" spans="1:18" ht="18" customHeight="1">
      <c r="B13" s="95"/>
      <c r="C13" s="74" t="s">
        <v>55</v>
      </c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95"/>
      <c r="O13" s="68"/>
      <c r="P13" s="68"/>
      <c r="Q13" s="2"/>
      <c r="R13" s="2"/>
    </row>
    <row r="14" spans="1:18" ht="18" customHeight="1">
      <c r="B14" s="95"/>
      <c r="C14" s="74" t="s">
        <v>52</v>
      </c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95"/>
      <c r="O14" s="68"/>
      <c r="P14" s="68"/>
      <c r="Q14" s="2"/>
      <c r="R14" s="2"/>
    </row>
    <row r="15" spans="1:18">
      <c r="A15" s="68"/>
      <c r="B15" s="72"/>
      <c r="C15" s="72"/>
      <c r="D15" s="72"/>
      <c r="E15" s="73"/>
      <c r="F15" s="73"/>
      <c r="G15" s="73"/>
      <c r="H15" s="73"/>
      <c r="I15" s="73"/>
      <c r="J15" s="73"/>
      <c r="K15" s="73"/>
      <c r="L15" s="73"/>
      <c r="M15" s="68"/>
      <c r="N15" s="68"/>
      <c r="O15" s="68"/>
      <c r="P15" s="68"/>
      <c r="Q15" s="2"/>
      <c r="R15" s="2"/>
    </row>
    <row r="16" spans="1:18" ht="12.75" customHeight="1">
      <c r="A16" s="89" t="s">
        <v>53</v>
      </c>
      <c r="B16" s="89"/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90"/>
      <c r="N16" s="75"/>
      <c r="O16" s="75"/>
      <c r="P16" s="75"/>
      <c r="Q16" s="2"/>
      <c r="R16" s="2"/>
    </row>
    <row r="17" spans="1:18" ht="12.75" customHeight="1">
      <c r="A17" s="91"/>
      <c r="B17" s="91"/>
      <c r="C17" s="91"/>
      <c r="D17" s="91"/>
      <c r="E17" s="91"/>
      <c r="F17" s="91"/>
      <c r="G17" s="91"/>
      <c r="H17" s="91"/>
      <c r="I17" s="91"/>
      <c r="J17" s="91"/>
      <c r="K17" s="91"/>
      <c r="L17" s="91"/>
      <c r="M17" s="92"/>
      <c r="N17" s="75"/>
      <c r="O17" s="75"/>
      <c r="P17" s="75"/>
      <c r="Q17" s="2"/>
      <c r="R17" s="2"/>
    </row>
    <row r="18" spans="1:18" ht="12.75" customHeight="1">
      <c r="A18" s="93"/>
      <c r="B18" s="93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4"/>
      <c r="N18" s="75"/>
      <c r="O18" s="75"/>
      <c r="P18" s="75"/>
      <c r="Q18" s="2"/>
      <c r="R18" s="2"/>
    </row>
    <row r="19" spans="1:18" ht="15.75" customHeight="1">
      <c r="A19" s="75"/>
      <c r="B19" s="75"/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75"/>
      <c r="P19" s="75"/>
      <c r="Q19" s="76"/>
      <c r="R19" s="76"/>
    </row>
    <row r="20" spans="1:18" ht="15" customHeight="1">
      <c r="A20" s="4" t="s">
        <v>0</v>
      </c>
      <c r="B20" s="80" t="s">
        <v>1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M20" s="78"/>
      <c r="N20" s="79"/>
      <c r="O20" s="78"/>
      <c r="P20" s="78"/>
      <c r="Q20" s="78"/>
      <c r="R20" s="78"/>
    </row>
    <row r="21" spans="1:18" ht="15.75" customHeight="1">
      <c r="A21" s="5" t="s">
        <v>2</v>
      </c>
      <c r="B21" s="5" t="s">
        <v>3</v>
      </c>
      <c r="C21" s="81" t="s">
        <v>4</v>
      </c>
      <c r="D21" s="81"/>
      <c r="E21" s="81"/>
      <c r="F21" s="81"/>
      <c r="G21" s="81"/>
      <c r="H21" s="81"/>
      <c r="I21" s="81"/>
      <c r="J21" s="81"/>
      <c r="K21" s="81"/>
      <c r="L21" s="81"/>
      <c r="M21" s="81"/>
      <c r="N21" s="81"/>
      <c r="O21" s="77"/>
      <c r="P21" s="77"/>
      <c r="Q21" s="82" t="s">
        <v>5</v>
      </c>
      <c r="R21" s="82" t="s">
        <v>6</v>
      </c>
    </row>
    <row r="22" spans="1:18" ht="15.75" customHeight="1">
      <c r="A22" s="6"/>
      <c r="B22" s="6"/>
      <c r="C22" s="7" t="s">
        <v>7</v>
      </c>
      <c r="D22" s="7" t="s">
        <v>8</v>
      </c>
      <c r="E22" s="7" t="s">
        <v>9</v>
      </c>
      <c r="F22" s="7" t="s">
        <v>10</v>
      </c>
      <c r="G22" s="7" t="s">
        <v>11</v>
      </c>
      <c r="H22" s="7" t="s">
        <v>12</v>
      </c>
      <c r="I22" s="7" t="s">
        <v>13</v>
      </c>
      <c r="J22" s="7" t="s">
        <v>14</v>
      </c>
      <c r="K22" s="7" t="s">
        <v>15</v>
      </c>
      <c r="L22" s="7" t="s">
        <v>16</v>
      </c>
      <c r="M22" s="7" t="s">
        <v>17</v>
      </c>
      <c r="N22" s="7" t="s">
        <v>18</v>
      </c>
      <c r="O22" s="8"/>
      <c r="P22" s="8"/>
      <c r="Q22" s="82"/>
      <c r="R22" s="82"/>
    </row>
    <row r="23" spans="1:18" ht="15" customHeight="1">
      <c r="A23" s="9" t="s">
        <v>19</v>
      </c>
      <c r="B23" s="10" t="s">
        <v>20</v>
      </c>
      <c r="C23" s="11">
        <f>C24/$Q23</f>
        <v>1</v>
      </c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3">
        <f t="shared" ref="O23:O46" si="0">SUM(C23:N23)</f>
        <v>1</v>
      </c>
      <c r="P23" s="13"/>
      <c r="Q23" s="14">
        <f>'[1]ORÇAMENTO Geral Alterado'!H10</f>
        <v>919.77</v>
      </c>
      <c r="R23" s="15">
        <f>Q23/Q47</f>
        <v>1.7407651883451837E-3</v>
      </c>
    </row>
    <row r="24" spans="1:18" ht="15" customHeight="1">
      <c r="A24" s="16"/>
      <c r="B24" s="17"/>
      <c r="C24" s="18">
        <v>919.77</v>
      </c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9">
        <f t="shared" si="0"/>
        <v>919.77</v>
      </c>
      <c r="P24" s="19">
        <f>Q23-O24</f>
        <v>0</v>
      </c>
      <c r="Q24" s="20"/>
      <c r="R24" s="21"/>
    </row>
    <row r="25" spans="1:18" ht="15" customHeight="1">
      <c r="A25" s="22" t="s">
        <v>21</v>
      </c>
      <c r="B25" s="23" t="s">
        <v>22</v>
      </c>
      <c r="C25" s="11">
        <f t="shared" ref="C25:M25" si="1">C26/$Q25</f>
        <v>6.1550074617155462E-2</v>
      </c>
      <c r="D25" s="11">
        <f t="shared" si="1"/>
        <v>0.18465022385146637</v>
      </c>
      <c r="E25" s="11">
        <f t="shared" si="1"/>
        <v>0.18465022385146637</v>
      </c>
      <c r="F25" s="11">
        <f t="shared" si="1"/>
        <v>0.12310014923431092</v>
      </c>
      <c r="G25" s="11">
        <f t="shared" si="1"/>
        <v>9.8480119387448731E-2</v>
      </c>
      <c r="H25" s="11">
        <f t="shared" si="1"/>
        <v>6.1550074617155462E-2</v>
      </c>
      <c r="I25" s="11">
        <f t="shared" si="1"/>
        <v>6.1550074617155462E-2</v>
      </c>
      <c r="J25" s="11">
        <f t="shared" si="1"/>
        <v>6.1550074617155462E-2</v>
      </c>
      <c r="K25" s="11">
        <f t="shared" si="1"/>
        <v>6.1550074617155462E-2</v>
      </c>
      <c r="L25" s="11">
        <f t="shared" si="1"/>
        <v>6.1550074617155462E-2</v>
      </c>
      <c r="M25" s="11">
        <f t="shared" si="1"/>
        <v>3.9818835972374851E-2</v>
      </c>
      <c r="N25" s="12"/>
      <c r="O25" s="12">
        <f t="shared" si="0"/>
        <v>1</v>
      </c>
      <c r="P25" s="19"/>
      <c r="Q25" s="14">
        <f>'[1]ORÇAMENTO Geral Alterado'!H18</f>
        <v>81234.67</v>
      </c>
      <c r="R25" s="15">
        <f>Q25/Q47</f>
        <v>0.15374548596139126</v>
      </c>
    </row>
    <row r="26" spans="1:18" ht="15" customHeight="1">
      <c r="A26" s="24"/>
      <c r="B26" s="25"/>
      <c r="C26" s="18">
        <v>5000</v>
      </c>
      <c r="D26" s="18">
        <v>15000</v>
      </c>
      <c r="E26" s="18">
        <v>15000</v>
      </c>
      <c r="F26" s="18">
        <v>10000</v>
      </c>
      <c r="G26" s="18">
        <v>8000</v>
      </c>
      <c r="H26" s="18">
        <v>5000</v>
      </c>
      <c r="I26" s="18">
        <v>5000</v>
      </c>
      <c r="J26" s="18">
        <v>5000</v>
      </c>
      <c r="K26" s="18">
        <v>5000</v>
      </c>
      <c r="L26" s="18">
        <v>5000</v>
      </c>
      <c r="M26" s="18">
        <v>3234.67</v>
      </c>
      <c r="N26" s="18"/>
      <c r="O26" s="19">
        <f t="shared" si="0"/>
        <v>81234.67</v>
      </c>
      <c r="P26" s="19">
        <f t="shared" ref="P26:P46" si="2">Q25-O26</f>
        <v>0</v>
      </c>
      <c r="Q26" s="20"/>
      <c r="R26" s="21"/>
    </row>
    <row r="27" spans="1:18" ht="15" customHeight="1">
      <c r="A27" s="9" t="s">
        <v>23</v>
      </c>
      <c r="B27" s="23" t="s">
        <v>24</v>
      </c>
      <c r="C27" s="11">
        <f t="shared" ref="C27:N27" si="3">C28/$Q27</f>
        <v>7.5965271716382135E-2</v>
      </c>
      <c r="D27" s="11">
        <f t="shared" si="3"/>
        <v>0.15193054343276427</v>
      </c>
      <c r="E27" s="11">
        <f t="shared" si="3"/>
        <v>0.15193054343276427</v>
      </c>
      <c r="F27" s="11">
        <f t="shared" si="3"/>
        <v>7.5965271716382135E-2</v>
      </c>
      <c r="G27" s="11">
        <f t="shared" si="3"/>
        <v>7.5965271716382135E-2</v>
      </c>
      <c r="H27" s="11">
        <f t="shared" si="3"/>
        <v>7.5965271716382135E-2</v>
      </c>
      <c r="I27" s="11">
        <f t="shared" si="3"/>
        <v>7.5965271716382135E-2</v>
      </c>
      <c r="J27" s="11">
        <f t="shared" si="3"/>
        <v>7.5965271716382135E-2</v>
      </c>
      <c r="K27" s="11">
        <f t="shared" si="3"/>
        <v>7.5965271716382135E-2</v>
      </c>
      <c r="L27" s="11">
        <f t="shared" si="3"/>
        <v>7.5965271716382135E-2</v>
      </c>
      <c r="M27" s="11">
        <f t="shared" si="3"/>
        <v>4.5579163029829284E-2</v>
      </c>
      <c r="N27" s="11">
        <f t="shared" si="3"/>
        <v>4.2837576373585054E-2</v>
      </c>
      <c r="O27" s="12">
        <f t="shared" si="0"/>
        <v>1</v>
      </c>
      <c r="P27" s="19"/>
      <c r="Q27" s="14">
        <f>'[1]ORÇAMENTO Geral Alterado'!H26</f>
        <v>65819.55</v>
      </c>
      <c r="R27" s="15">
        <f>Q27/Q47</f>
        <v>0.12457068762032383</v>
      </c>
    </row>
    <row r="28" spans="1:18" ht="15" customHeight="1">
      <c r="A28" s="16"/>
      <c r="B28" s="25"/>
      <c r="C28" s="18">
        <v>5000</v>
      </c>
      <c r="D28" s="18">
        <v>10000</v>
      </c>
      <c r="E28" s="18">
        <v>10000</v>
      </c>
      <c r="F28" s="18">
        <v>5000</v>
      </c>
      <c r="G28" s="18">
        <v>5000</v>
      </c>
      <c r="H28" s="18">
        <v>5000</v>
      </c>
      <c r="I28" s="18">
        <v>5000</v>
      </c>
      <c r="J28" s="18">
        <v>5000</v>
      </c>
      <c r="K28" s="18">
        <v>5000</v>
      </c>
      <c r="L28" s="18">
        <v>5000</v>
      </c>
      <c r="M28" s="18">
        <v>3000</v>
      </c>
      <c r="N28" s="18">
        <v>2819.55</v>
      </c>
      <c r="O28" s="19">
        <f t="shared" si="0"/>
        <v>65819.55</v>
      </c>
      <c r="P28" s="19">
        <f t="shared" si="2"/>
        <v>0</v>
      </c>
      <c r="Q28" s="20"/>
      <c r="R28" s="21"/>
    </row>
    <row r="29" spans="1:18" ht="15" customHeight="1">
      <c r="A29" s="9" t="s">
        <v>25</v>
      </c>
      <c r="B29" s="23" t="s">
        <v>26</v>
      </c>
      <c r="C29" s="11">
        <f>C30/$Q29</f>
        <v>0.28986907580076332</v>
      </c>
      <c r="D29" s="11">
        <f>D30/$Q29</f>
        <v>0.24155756316730276</v>
      </c>
      <c r="E29" s="11">
        <f>E30/$Q29</f>
        <v>0.19324605053384222</v>
      </c>
      <c r="F29" s="11">
        <f>F30/$Q29</f>
        <v>0.14493453790038166</v>
      </c>
      <c r="G29" s="11">
        <f>G30/$Q29</f>
        <v>0.13039277259771004</v>
      </c>
      <c r="H29" s="12"/>
      <c r="I29" s="12"/>
      <c r="J29" s="12"/>
      <c r="K29" s="12"/>
      <c r="L29" s="12"/>
      <c r="M29" s="12"/>
      <c r="N29" s="12"/>
      <c r="O29" s="12">
        <f t="shared" si="0"/>
        <v>1</v>
      </c>
      <c r="P29" s="19"/>
      <c r="Q29" s="14">
        <f>'[1]ORÇAMENTO Geral Alterado'!H32</f>
        <v>10349.5</v>
      </c>
      <c r="R29" s="15">
        <f>Q29/Q47</f>
        <v>1.9587559190643835E-2</v>
      </c>
    </row>
    <row r="30" spans="1:18" ht="15" customHeight="1">
      <c r="A30" s="16"/>
      <c r="B30" s="25"/>
      <c r="C30" s="18">
        <v>3000</v>
      </c>
      <c r="D30" s="18">
        <v>2500</v>
      </c>
      <c r="E30" s="18">
        <v>2000</v>
      </c>
      <c r="F30" s="18">
        <v>1500</v>
      </c>
      <c r="G30" s="18">
        <v>1349.5</v>
      </c>
      <c r="H30" s="18"/>
      <c r="I30" s="18"/>
      <c r="J30" s="18"/>
      <c r="K30" s="18"/>
      <c r="L30" s="18"/>
      <c r="M30" s="18"/>
      <c r="N30" s="18"/>
      <c r="O30" s="19">
        <f t="shared" si="0"/>
        <v>10349.5</v>
      </c>
      <c r="P30" s="19">
        <f t="shared" si="2"/>
        <v>0</v>
      </c>
      <c r="Q30" s="20"/>
      <c r="R30" s="21"/>
    </row>
    <row r="31" spans="1:18" ht="20.100000000000001" customHeight="1">
      <c r="A31" s="9" t="s">
        <v>27</v>
      </c>
      <c r="B31" s="23" t="s">
        <v>28</v>
      </c>
      <c r="C31" s="12"/>
      <c r="D31" s="11">
        <f>D32/$Q31</f>
        <v>0.17860349215073373</v>
      </c>
      <c r="E31" s="11">
        <f>E32/$Q31</f>
        <v>0.26790523822610057</v>
      </c>
      <c r="F31" s="11">
        <f>F32/$Q31</f>
        <v>0.29767248691788956</v>
      </c>
      <c r="G31" s="11">
        <f>G32/$Q31</f>
        <v>0.25581878270527614</v>
      </c>
      <c r="H31" s="12"/>
      <c r="I31" s="12"/>
      <c r="J31" s="12"/>
      <c r="K31" s="12"/>
      <c r="L31" s="12"/>
      <c r="M31" s="12"/>
      <c r="N31" s="12"/>
      <c r="O31" s="12">
        <f t="shared" si="0"/>
        <v>1</v>
      </c>
      <c r="P31" s="19"/>
      <c r="Q31" s="14">
        <f>'[1]ORÇAMENTO Geral Alterado'!H41</f>
        <v>167969.84</v>
      </c>
      <c r="R31" s="15">
        <f>Q31/Q47</f>
        <v>0.31790126897366772</v>
      </c>
    </row>
    <row r="32" spans="1:18" ht="20.100000000000001" customHeight="1">
      <c r="A32" s="16"/>
      <c r="B32" s="25"/>
      <c r="C32" s="18"/>
      <c r="D32" s="18">
        <v>30000</v>
      </c>
      <c r="E32" s="18">
        <v>45000</v>
      </c>
      <c r="F32" s="18">
        <v>50000</v>
      </c>
      <c r="G32" s="18">
        <v>42969.84</v>
      </c>
      <c r="H32" s="18"/>
      <c r="I32" s="18"/>
      <c r="J32" s="18"/>
      <c r="K32" s="18"/>
      <c r="L32" s="18"/>
      <c r="M32" s="18"/>
      <c r="N32" s="18"/>
      <c r="O32" s="19">
        <f t="shared" si="0"/>
        <v>167969.84</v>
      </c>
      <c r="P32" s="19">
        <f t="shared" si="2"/>
        <v>0</v>
      </c>
      <c r="Q32" s="20"/>
      <c r="R32" s="21"/>
    </row>
    <row r="33" spans="1:18" ht="20.100000000000001" customHeight="1">
      <c r="A33" s="26" t="s">
        <v>29</v>
      </c>
      <c r="B33" s="23" t="s">
        <v>30</v>
      </c>
      <c r="C33" s="12"/>
      <c r="D33" s="11">
        <f>D34/$Q33</f>
        <v>0.20732994279766878</v>
      </c>
      <c r="E33" s="11">
        <f>E34/$Q33</f>
        <v>0.34554990466278129</v>
      </c>
      <c r="F33" s="11">
        <f>F34/$Q33</f>
        <v>0.27643992373022508</v>
      </c>
      <c r="G33" s="11">
        <f>G34/$Q33</f>
        <v>0.1706802288093249</v>
      </c>
      <c r="H33" s="12"/>
      <c r="I33" s="12"/>
      <c r="J33" s="12"/>
      <c r="K33" s="12"/>
      <c r="L33" s="12"/>
      <c r="M33" s="12"/>
      <c r="N33" s="12"/>
      <c r="O33" s="12">
        <f t="shared" si="0"/>
        <v>1</v>
      </c>
      <c r="P33" s="19"/>
      <c r="Q33" s="14">
        <f>'[1]ORÇAMENTO Geral Alterado'!H49</f>
        <v>72348.45</v>
      </c>
      <c r="R33" s="15">
        <f>Q33/Q47</f>
        <v>0.13692734399983922</v>
      </c>
    </row>
    <row r="34" spans="1:18" ht="20.100000000000001" customHeight="1">
      <c r="A34" s="27"/>
      <c r="B34" s="25"/>
      <c r="C34" s="18"/>
      <c r="D34" s="18">
        <v>15000</v>
      </c>
      <c r="E34" s="18">
        <v>25000</v>
      </c>
      <c r="F34" s="18">
        <v>20000</v>
      </c>
      <c r="G34" s="18">
        <v>12348.45</v>
      </c>
      <c r="H34" s="18"/>
      <c r="I34" s="18"/>
      <c r="J34" s="18"/>
      <c r="K34" s="18"/>
      <c r="L34" s="18"/>
      <c r="M34" s="18"/>
      <c r="N34" s="18"/>
      <c r="O34" s="19">
        <f t="shared" si="0"/>
        <v>72348.45</v>
      </c>
      <c r="P34" s="19">
        <f t="shared" si="2"/>
        <v>0</v>
      </c>
      <c r="Q34" s="20"/>
      <c r="R34" s="21"/>
    </row>
    <row r="35" spans="1:18" ht="20.100000000000001" customHeight="1">
      <c r="A35" s="9" t="s">
        <v>31</v>
      </c>
      <c r="B35" s="23" t="s">
        <v>32</v>
      </c>
      <c r="C35" s="11">
        <f>C36/$Q35</f>
        <v>0.32639073050325373</v>
      </c>
      <c r="D35" s="11">
        <f>D36/$Q35</f>
        <v>0.285591889190347</v>
      </c>
      <c r="E35" s="11">
        <f>E36/$Q35</f>
        <v>0.20399420656453357</v>
      </c>
      <c r="F35" s="11">
        <f>F36/$Q35</f>
        <v>0.12239652393872014</v>
      </c>
      <c r="G35" s="11">
        <f>G36/$Q35</f>
        <v>6.162664980314559E-2</v>
      </c>
      <c r="H35" s="12"/>
      <c r="I35" s="12"/>
      <c r="J35" s="12"/>
      <c r="K35" s="12"/>
      <c r="L35" s="12"/>
      <c r="M35" s="12"/>
      <c r="N35" s="12"/>
      <c r="O35" s="12">
        <f t="shared" si="0"/>
        <v>1</v>
      </c>
      <c r="P35" s="19"/>
      <c r="Q35" s="28">
        <f>'[1]ORÇAMENTO Geral Alterado'!H59</f>
        <v>12255.25</v>
      </c>
      <c r="R35" s="15">
        <f>Q35/Q47</f>
        <v>2.3194399224227051E-2</v>
      </c>
    </row>
    <row r="36" spans="1:18" ht="20.100000000000001" customHeight="1">
      <c r="A36" s="16"/>
      <c r="B36" s="25"/>
      <c r="C36" s="18">
        <v>4000</v>
      </c>
      <c r="D36" s="18">
        <v>3500</v>
      </c>
      <c r="E36" s="18">
        <v>2500</v>
      </c>
      <c r="F36" s="18">
        <v>1500</v>
      </c>
      <c r="G36" s="18">
        <v>755.25</v>
      </c>
      <c r="H36" s="18"/>
      <c r="I36" s="18"/>
      <c r="J36" s="18"/>
      <c r="K36" s="18"/>
      <c r="L36" s="18"/>
      <c r="M36" s="18"/>
      <c r="N36" s="18"/>
      <c r="O36" s="19">
        <f t="shared" si="0"/>
        <v>12255.25</v>
      </c>
      <c r="P36" s="19">
        <f t="shared" si="2"/>
        <v>0</v>
      </c>
      <c r="Q36" s="28"/>
      <c r="R36" s="21"/>
    </row>
    <row r="37" spans="1:18" ht="24.95" customHeight="1">
      <c r="A37" s="26" t="s">
        <v>33</v>
      </c>
      <c r="B37" s="23" t="s">
        <v>34</v>
      </c>
      <c r="C37" s="11">
        <f>C38/$Q37</f>
        <v>0.2582179713805956</v>
      </c>
      <c r="D37" s="11">
        <f>D38/$Q37</f>
        <v>0.2582179713805956</v>
      </c>
      <c r="E37" s="11">
        <f>E38/$Q37</f>
        <v>0.18444140812899684</v>
      </c>
      <c r="F37" s="11">
        <f>F38/$Q37</f>
        <v>0.18444140812899684</v>
      </c>
      <c r="G37" s="11">
        <f>G38/$Q37</f>
        <v>0.11468124098081514</v>
      </c>
      <c r="H37" s="12"/>
      <c r="I37" s="12"/>
      <c r="J37" s="12"/>
      <c r="K37" s="12"/>
      <c r="L37" s="12"/>
      <c r="M37" s="12"/>
      <c r="N37" s="12"/>
      <c r="O37" s="12">
        <f t="shared" si="0"/>
        <v>1</v>
      </c>
      <c r="P37" s="19"/>
      <c r="Q37" s="28">
        <f>'[1]ORÇAMENTO Geral Alterado'!H70</f>
        <v>13554.44</v>
      </c>
      <c r="R37" s="15">
        <f>Q37/Q47</f>
        <v>2.5653258205326868E-2</v>
      </c>
    </row>
    <row r="38" spans="1:18" ht="24.95" customHeight="1">
      <c r="A38" s="27"/>
      <c r="B38" s="25"/>
      <c r="C38" s="18">
        <v>3500</v>
      </c>
      <c r="D38" s="18">
        <v>3500</v>
      </c>
      <c r="E38" s="18">
        <v>2500</v>
      </c>
      <c r="F38" s="18">
        <v>2500</v>
      </c>
      <c r="G38" s="18">
        <v>1554.44</v>
      </c>
      <c r="H38" s="18"/>
      <c r="I38" s="18"/>
      <c r="J38" s="18"/>
      <c r="K38" s="18"/>
      <c r="L38" s="18"/>
      <c r="M38" s="18"/>
      <c r="N38" s="18"/>
      <c r="O38" s="19">
        <f t="shared" si="0"/>
        <v>13554.44</v>
      </c>
      <c r="P38" s="19">
        <f t="shared" si="2"/>
        <v>0</v>
      </c>
      <c r="Q38" s="28"/>
      <c r="R38" s="21"/>
    </row>
    <row r="39" spans="1:18" ht="15" customHeight="1">
      <c r="A39" s="9" t="s">
        <v>35</v>
      </c>
      <c r="B39" s="23" t="s">
        <v>36</v>
      </c>
      <c r="C39" s="11">
        <f>C40/$Q39</f>
        <v>0.12368109571556317</v>
      </c>
      <c r="D39" s="11">
        <f>D40/$Q39</f>
        <v>8.8343639796830839E-2</v>
      </c>
      <c r="E39" s="11">
        <f t="shared" ref="E39:N39" si="4">E40/$Q39</f>
        <v>8.8343639796830839E-2</v>
      </c>
      <c r="F39" s="11">
        <f t="shared" si="4"/>
        <v>8.8343639796830839E-2</v>
      </c>
      <c r="G39" s="11">
        <f t="shared" si="4"/>
        <v>8.8343639796830839E-2</v>
      </c>
      <c r="H39" s="11">
        <f t="shared" si="4"/>
        <v>8.8343639796830839E-2</v>
      </c>
      <c r="I39" s="11">
        <f t="shared" si="4"/>
        <v>8.8343639796830839E-2</v>
      </c>
      <c r="J39" s="11">
        <f t="shared" si="4"/>
        <v>7.067491183746466E-2</v>
      </c>
      <c r="K39" s="11">
        <f t="shared" si="4"/>
        <v>7.067491183746466E-2</v>
      </c>
      <c r="L39" s="11">
        <f t="shared" si="4"/>
        <v>7.067491183746466E-2</v>
      </c>
      <c r="M39" s="11">
        <f t="shared" si="4"/>
        <v>7.067491183746466E-2</v>
      </c>
      <c r="N39" s="11">
        <f t="shared" si="4"/>
        <v>6.3557418153593198E-2</v>
      </c>
      <c r="O39" s="12">
        <f t="shared" si="0"/>
        <v>1</v>
      </c>
      <c r="P39" s="19"/>
      <c r="Q39" s="28">
        <f>'[1]ORÇAMENTO Geral Alterado'!H74</f>
        <v>56597.17</v>
      </c>
      <c r="R39" s="15">
        <f>Q39/Q47</f>
        <v>0.10711632614115962</v>
      </c>
    </row>
    <row r="40" spans="1:18" ht="15" customHeight="1">
      <c r="A40" s="16"/>
      <c r="B40" s="25"/>
      <c r="C40" s="18">
        <v>7000</v>
      </c>
      <c r="D40" s="18">
        <v>5000</v>
      </c>
      <c r="E40" s="18">
        <v>5000</v>
      </c>
      <c r="F40" s="18">
        <v>5000</v>
      </c>
      <c r="G40" s="18">
        <v>5000</v>
      </c>
      <c r="H40" s="18">
        <v>5000</v>
      </c>
      <c r="I40" s="18">
        <v>5000</v>
      </c>
      <c r="J40" s="18">
        <v>4000</v>
      </c>
      <c r="K40" s="18">
        <v>4000</v>
      </c>
      <c r="L40" s="18">
        <v>4000</v>
      </c>
      <c r="M40" s="18">
        <v>4000</v>
      </c>
      <c r="N40" s="18">
        <v>3597.17</v>
      </c>
      <c r="O40" s="19">
        <f t="shared" si="0"/>
        <v>56597.17</v>
      </c>
      <c r="P40" s="19">
        <f t="shared" si="2"/>
        <v>0</v>
      </c>
      <c r="Q40" s="28"/>
      <c r="R40" s="21"/>
    </row>
    <row r="41" spans="1:18" ht="15" customHeight="1">
      <c r="A41" s="26" t="s">
        <v>37</v>
      </c>
      <c r="B41" s="23" t="s">
        <v>38</v>
      </c>
      <c r="C41" s="11">
        <f>C42/$Q41</f>
        <v>0.26178353119805237</v>
      </c>
      <c r="D41" s="11">
        <f>D42/$Q41</f>
        <v>0.26178353119805237</v>
      </c>
      <c r="E41" s="11">
        <f>E42/$Q41</f>
        <v>0.19633764839853926</v>
      </c>
      <c r="F41" s="11">
        <f>F42/$Q41</f>
        <v>0.19633764839853926</v>
      </c>
      <c r="G41" s="11">
        <f>G42/$Q41</f>
        <v>8.3757640806816844E-2</v>
      </c>
      <c r="H41" s="12"/>
      <c r="I41" s="12"/>
      <c r="J41" s="12"/>
      <c r="K41" s="12"/>
      <c r="L41" s="12"/>
      <c r="M41" s="12"/>
      <c r="N41" s="12"/>
      <c r="O41" s="12">
        <f t="shared" si="0"/>
        <v>1.0000000000000002</v>
      </c>
      <c r="P41" s="19"/>
      <c r="Q41" s="28">
        <f>'[1]ORÇAMENTO Geral Alterado'!H79</f>
        <v>7639.9</v>
      </c>
      <c r="R41" s="15">
        <f>Q41/Q47</f>
        <v>1.4459345230262315E-2</v>
      </c>
    </row>
    <row r="42" spans="1:18" ht="15" customHeight="1">
      <c r="A42" s="27"/>
      <c r="B42" s="25"/>
      <c r="C42" s="18">
        <v>2000</v>
      </c>
      <c r="D42" s="18">
        <v>2000</v>
      </c>
      <c r="E42" s="18">
        <v>1500</v>
      </c>
      <c r="F42" s="18">
        <v>1500</v>
      </c>
      <c r="G42" s="18">
        <v>639.9</v>
      </c>
      <c r="H42" s="18"/>
      <c r="I42" s="18"/>
      <c r="J42" s="18"/>
      <c r="K42" s="18"/>
      <c r="L42" s="18"/>
      <c r="M42" s="18"/>
      <c r="N42" s="18"/>
      <c r="O42" s="19">
        <f t="shared" si="0"/>
        <v>7639.9</v>
      </c>
      <c r="P42" s="19">
        <f t="shared" si="2"/>
        <v>0</v>
      </c>
      <c r="Q42" s="28"/>
      <c r="R42" s="21"/>
    </row>
    <row r="43" spans="1:18" ht="15" customHeight="1">
      <c r="A43" s="9" t="s">
        <v>39</v>
      </c>
      <c r="B43" s="23" t="s">
        <v>40</v>
      </c>
      <c r="C43" s="11">
        <f>C44/$Q43</f>
        <v>0.10595734581087037</v>
      </c>
      <c r="D43" s="11">
        <f>D44/$Q43</f>
        <v>0.10595734581087037</v>
      </c>
      <c r="E43" s="11">
        <f t="shared" ref="E43:N43" si="5">E44/$Q43</f>
        <v>0.10595734581087037</v>
      </c>
      <c r="F43" s="11">
        <f t="shared" si="5"/>
        <v>0.10595734581087037</v>
      </c>
      <c r="G43" s="11">
        <f t="shared" si="5"/>
        <v>8.4765876648696295E-2</v>
      </c>
      <c r="H43" s="11">
        <f t="shared" si="5"/>
        <v>8.4765876648696295E-2</v>
      </c>
      <c r="I43" s="11">
        <f t="shared" si="5"/>
        <v>8.4765876648696295E-2</v>
      </c>
      <c r="J43" s="11">
        <f t="shared" si="5"/>
        <v>8.4765876648696295E-2</v>
      </c>
      <c r="K43" s="11">
        <f t="shared" si="5"/>
        <v>8.4765876648696295E-2</v>
      </c>
      <c r="L43" s="11">
        <f t="shared" si="5"/>
        <v>6.3574407486522225E-2</v>
      </c>
      <c r="M43" s="11">
        <f t="shared" si="5"/>
        <v>6.3574407486522225E-2</v>
      </c>
      <c r="N43" s="11">
        <f t="shared" si="5"/>
        <v>2.5192418539992538E-2</v>
      </c>
      <c r="O43" s="12">
        <f t="shared" si="0"/>
        <v>0.99999999999999989</v>
      </c>
      <c r="P43" s="19"/>
      <c r="Q43" s="28">
        <f>'[1]ORÇAMENTO Geral Alterado'!H83</f>
        <v>23594.400000000001</v>
      </c>
      <c r="R43" s="15">
        <f>Q43/Q47</f>
        <v>4.4654979135970524E-2</v>
      </c>
    </row>
    <row r="44" spans="1:18" ht="15" customHeight="1">
      <c r="A44" s="16"/>
      <c r="B44" s="25"/>
      <c r="C44" s="18">
        <v>2500</v>
      </c>
      <c r="D44" s="18">
        <v>2500</v>
      </c>
      <c r="E44" s="18">
        <v>2500</v>
      </c>
      <c r="F44" s="18">
        <v>2500</v>
      </c>
      <c r="G44" s="18">
        <v>2000</v>
      </c>
      <c r="H44" s="18">
        <v>2000</v>
      </c>
      <c r="I44" s="18">
        <v>2000</v>
      </c>
      <c r="J44" s="18">
        <v>2000</v>
      </c>
      <c r="K44" s="18">
        <v>2000</v>
      </c>
      <c r="L44" s="18">
        <v>1500</v>
      </c>
      <c r="M44" s="18">
        <v>1500</v>
      </c>
      <c r="N44" s="18">
        <v>594.4</v>
      </c>
      <c r="O44" s="19">
        <f t="shared" si="0"/>
        <v>23594.400000000001</v>
      </c>
      <c r="P44" s="19">
        <f t="shared" si="2"/>
        <v>0</v>
      </c>
      <c r="Q44" s="28"/>
      <c r="R44" s="21"/>
    </row>
    <row r="45" spans="1:18" ht="20.100000000000001" customHeight="1">
      <c r="A45" s="26" t="s">
        <v>41</v>
      </c>
      <c r="B45" s="23" t="s">
        <v>42</v>
      </c>
      <c r="C45" s="11">
        <f t="shared" ref="C45:N45" si="6">C46/$Q45</f>
        <v>6.2157550743870492E-2</v>
      </c>
      <c r="D45" s="11">
        <f t="shared" si="6"/>
        <v>6.2157550743870492E-2</v>
      </c>
      <c r="E45" s="11">
        <f t="shared" si="6"/>
        <v>0.12431510148774098</v>
      </c>
      <c r="F45" s="11">
        <f t="shared" si="6"/>
        <v>0.12431510148774098</v>
      </c>
      <c r="G45" s="11">
        <f t="shared" si="6"/>
        <v>0.12431510148774098</v>
      </c>
      <c r="H45" s="11">
        <f t="shared" si="6"/>
        <v>0.12431510148774098</v>
      </c>
      <c r="I45" s="11">
        <f t="shared" si="6"/>
        <v>9.3236326115805734E-2</v>
      </c>
      <c r="J45" s="11">
        <f t="shared" si="6"/>
        <v>9.3236326115805734E-2</v>
      </c>
      <c r="K45" s="11">
        <f t="shared" si="6"/>
        <v>6.2157550743870492E-2</v>
      </c>
      <c r="L45" s="11">
        <f t="shared" si="6"/>
        <v>6.2157550743870492E-2</v>
      </c>
      <c r="M45" s="11">
        <f t="shared" si="6"/>
        <v>6.2157550743870492E-2</v>
      </c>
      <c r="N45" s="11">
        <f t="shared" si="6"/>
        <v>5.4791880980721843E-3</v>
      </c>
      <c r="O45" s="12">
        <f t="shared" si="0"/>
        <v>1.0000000000000002</v>
      </c>
      <c r="P45" s="19"/>
      <c r="Q45" s="29">
        <f>'[1]ORÇAMENTO Geral Alterado'!H90</f>
        <v>16088.15</v>
      </c>
      <c r="R45" s="15">
        <f>Q45/Q47</f>
        <v>3.0448581128842609E-2</v>
      </c>
    </row>
    <row r="46" spans="1:18" ht="20.100000000000001" customHeight="1">
      <c r="A46" s="27"/>
      <c r="B46" s="25"/>
      <c r="C46" s="18">
        <v>1000</v>
      </c>
      <c r="D46" s="18">
        <v>1000</v>
      </c>
      <c r="E46" s="18">
        <v>2000</v>
      </c>
      <c r="F46" s="18">
        <v>2000</v>
      </c>
      <c r="G46" s="18">
        <v>2000</v>
      </c>
      <c r="H46" s="18">
        <v>2000</v>
      </c>
      <c r="I46" s="18">
        <v>1500</v>
      </c>
      <c r="J46" s="18">
        <v>1500</v>
      </c>
      <c r="K46" s="18">
        <v>1000</v>
      </c>
      <c r="L46" s="18">
        <v>1000</v>
      </c>
      <c r="M46" s="18">
        <v>1000</v>
      </c>
      <c r="N46" s="18">
        <v>88.15</v>
      </c>
      <c r="O46" s="19">
        <f t="shared" si="0"/>
        <v>16088.15</v>
      </c>
      <c r="P46" s="19">
        <f t="shared" si="2"/>
        <v>0</v>
      </c>
      <c r="Q46" s="30"/>
      <c r="R46" s="21"/>
    </row>
    <row r="47" spans="1:18" ht="15" customHeight="1">
      <c r="A47" s="31" t="s">
        <v>43</v>
      </c>
      <c r="B47" s="32"/>
      <c r="C47" s="33">
        <f>C24+C26+C28+C30+C32+C34+C36+C38+C40+C42+C44+C46</f>
        <v>33919.770000000004</v>
      </c>
      <c r="D47" s="33">
        <f>D24+D26+D28+D30+D32+D34+D36+D38+D40+D42+D44+D46</f>
        <v>90000</v>
      </c>
      <c r="E47" s="33">
        <f>E24+E26+E28+E30+E32+E34+E36+E38+E40+E42+E44+E46</f>
        <v>113000</v>
      </c>
      <c r="F47" s="33">
        <f>F24+F26+F28+F30+F32+F34+F36+F38+F40+F42+F44+F46</f>
        <v>101500</v>
      </c>
      <c r="G47" s="33">
        <f>G24+G26+G28+G30+G32+G34+G36+G38+G40+G42+G44+G46</f>
        <v>81617.37999999999</v>
      </c>
      <c r="H47" s="33">
        <f t="shared" ref="H47:N47" si="7">H24+H26+H28+H30+H32+H34+H36+H38+H40+H42+H44+H46</f>
        <v>19000</v>
      </c>
      <c r="I47" s="33">
        <f t="shared" si="7"/>
        <v>18500</v>
      </c>
      <c r="J47" s="33">
        <f t="shared" si="7"/>
        <v>17500</v>
      </c>
      <c r="K47" s="33">
        <f t="shared" si="7"/>
        <v>17000</v>
      </c>
      <c r="L47" s="33">
        <f t="shared" si="7"/>
        <v>16500</v>
      </c>
      <c r="M47" s="33">
        <f t="shared" si="7"/>
        <v>12734.67</v>
      </c>
      <c r="N47" s="33">
        <f t="shared" si="7"/>
        <v>7099.2699999999995</v>
      </c>
      <c r="O47" s="19"/>
      <c r="P47" s="19"/>
      <c r="Q47" s="34">
        <f>SUM(Q22:Q45)</f>
        <v>528371.09</v>
      </c>
      <c r="R47" s="35">
        <f>SUM(R22:R45)</f>
        <v>0.99999999999999989</v>
      </c>
    </row>
    <row r="48" spans="1:18" ht="15" customHeight="1">
      <c r="A48" s="36" t="s">
        <v>44</v>
      </c>
      <c r="B48" s="37"/>
      <c r="C48" s="33">
        <f>C47</f>
        <v>33919.770000000004</v>
      </c>
      <c r="D48" s="33">
        <f>C48+D47</f>
        <v>123919.77</v>
      </c>
      <c r="E48" s="33">
        <f t="shared" ref="E48:N48" si="8">D48+E47</f>
        <v>236919.77000000002</v>
      </c>
      <c r="F48" s="33">
        <f t="shared" si="8"/>
        <v>338419.77</v>
      </c>
      <c r="G48" s="33">
        <f t="shared" si="8"/>
        <v>420037.15</v>
      </c>
      <c r="H48" s="33">
        <f t="shared" si="8"/>
        <v>439037.15</v>
      </c>
      <c r="I48" s="33">
        <f t="shared" si="8"/>
        <v>457537.15</v>
      </c>
      <c r="J48" s="33">
        <f t="shared" si="8"/>
        <v>475037.15</v>
      </c>
      <c r="K48" s="33">
        <f t="shared" si="8"/>
        <v>492037.15</v>
      </c>
      <c r="L48" s="33">
        <f t="shared" si="8"/>
        <v>508537.15</v>
      </c>
      <c r="M48" s="33">
        <f t="shared" si="8"/>
        <v>521271.82</v>
      </c>
      <c r="N48" s="33">
        <f t="shared" si="8"/>
        <v>528371.09</v>
      </c>
      <c r="O48" s="19"/>
      <c r="P48" s="19"/>
      <c r="Q48" s="38"/>
      <c r="R48" s="39"/>
    </row>
    <row r="49" spans="1:18" ht="15" customHeight="1">
      <c r="A49" s="36" t="s">
        <v>45</v>
      </c>
      <c r="B49" s="37"/>
      <c r="C49" s="12">
        <f t="shared" ref="C49:N49" si="9">C47/$Q47</f>
        <v>6.4196869665976625E-2</v>
      </c>
      <c r="D49" s="12">
        <f t="shared" si="9"/>
        <v>0.17033483039354028</v>
      </c>
      <c r="E49" s="12">
        <f t="shared" si="9"/>
        <v>0.21386484260522279</v>
      </c>
      <c r="F49" s="12">
        <f t="shared" si="9"/>
        <v>0.19209983649938153</v>
      </c>
      <c r="G49" s="12">
        <f t="shared" si="9"/>
        <v>0.15446980643850139</v>
      </c>
      <c r="H49" s="12">
        <f t="shared" si="9"/>
        <v>3.595957530530295E-2</v>
      </c>
      <c r="I49" s="12">
        <f t="shared" si="9"/>
        <v>3.5013270692005501E-2</v>
      </c>
      <c r="J49" s="12">
        <f t="shared" si="9"/>
        <v>3.3120661465410609E-2</v>
      </c>
      <c r="K49" s="12">
        <f t="shared" si="9"/>
        <v>3.2174356852113166E-2</v>
      </c>
      <c r="L49" s="12">
        <f t="shared" si="9"/>
        <v>3.1228052238815716E-2</v>
      </c>
      <c r="M49" s="12">
        <f t="shared" si="9"/>
        <v>2.4101753939641174E-2</v>
      </c>
      <c r="N49" s="12">
        <f t="shared" si="9"/>
        <v>1.3436143904088317E-2</v>
      </c>
      <c r="O49" s="40"/>
      <c r="P49" s="40"/>
      <c r="Q49" s="41"/>
      <c r="R49" s="42"/>
    </row>
    <row r="50" spans="1:18" ht="15" customHeight="1">
      <c r="A50" s="36" t="s">
        <v>46</v>
      </c>
      <c r="B50" s="37"/>
      <c r="C50" s="12">
        <f>C47/Q47</f>
        <v>6.4196869665976625E-2</v>
      </c>
      <c r="D50" s="12">
        <f>C50+D49</f>
        <v>0.2345317000595169</v>
      </c>
      <c r="E50" s="12">
        <f t="shared" ref="E50:N50" si="10">D50+E49</f>
        <v>0.44839654266473972</v>
      </c>
      <c r="F50" s="12">
        <f t="shared" si="10"/>
        <v>0.64049637916412128</v>
      </c>
      <c r="G50" s="12">
        <f t="shared" si="10"/>
        <v>0.79496618560262267</v>
      </c>
      <c r="H50" s="12">
        <f t="shared" si="10"/>
        <v>0.83092576090792558</v>
      </c>
      <c r="I50" s="12">
        <f t="shared" si="10"/>
        <v>0.86593903159993113</v>
      </c>
      <c r="J50" s="12">
        <f t="shared" si="10"/>
        <v>0.89905969306534173</v>
      </c>
      <c r="K50" s="12">
        <f t="shared" si="10"/>
        <v>0.93123404991745484</v>
      </c>
      <c r="L50" s="12">
        <f t="shared" si="10"/>
        <v>0.96246210215627059</v>
      </c>
      <c r="M50" s="12">
        <f t="shared" si="10"/>
        <v>0.9865638560959118</v>
      </c>
      <c r="N50" s="12">
        <f t="shared" si="10"/>
        <v>1.0000000000000002</v>
      </c>
      <c r="O50" s="35"/>
      <c r="P50" s="35"/>
      <c r="Q50" s="43"/>
      <c r="R50" s="44"/>
    </row>
    <row r="51" spans="1:18">
      <c r="A51" s="45" t="s">
        <v>47</v>
      </c>
      <c r="B51" s="46"/>
      <c r="C51" s="46"/>
      <c r="D51" s="46"/>
      <c r="E51" s="46"/>
      <c r="F51" s="46"/>
      <c r="G51" s="46"/>
      <c r="H51" s="46"/>
      <c r="I51" s="46"/>
      <c r="J51" s="46"/>
      <c r="K51" s="46"/>
      <c r="L51" s="46"/>
      <c r="M51" s="46"/>
      <c r="N51" s="47"/>
      <c r="O51" s="48"/>
      <c r="P51" s="48"/>
      <c r="Q51" s="49"/>
      <c r="R51" s="49"/>
    </row>
    <row r="52" spans="1:18">
      <c r="A52" s="50"/>
      <c r="B52" s="51"/>
      <c r="C52" s="51"/>
      <c r="D52" s="51"/>
      <c r="E52" s="51"/>
      <c r="F52" s="51"/>
      <c r="G52" s="51"/>
      <c r="H52" s="51"/>
      <c r="I52" s="51"/>
      <c r="J52" s="51"/>
      <c r="K52" s="51"/>
      <c r="L52" s="51"/>
      <c r="M52" s="51"/>
      <c r="N52" s="52"/>
      <c r="O52" s="50"/>
      <c r="P52" s="50"/>
      <c r="Q52" s="53"/>
      <c r="R52" s="53"/>
    </row>
    <row r="53" spans="1:18">
      <c r="A53" s="83" t="s">
        <v>54</v>
      </c>
      <c r="B53" s="84"/>
      <c r="C53" s="84"/>
      <c r="D53" s="84"/>
      <c r="E53" s="84"/>
      <c r="F53" s="84"/>
      <c r="G53" s="84"/>
      <c r="H53" s="84"/>
      <c r="I53" s="84"/>
      <c r="J53" s="84"/>
      <c r="K53" s="85"/>
      <c r="L53" s="50"/>
      <c r="M53" s="50"/>
      <c r="N53" s="52"/>
      <c r="O53" s="50"/>
      <c r="P53" s="50"/>
      <c r="Q53" s="50"/>
      <c r="R53" s="50"/>
    </row>
    <row r="54" spans="1:18">
      <c r="A54" s="86"/>
      <c r="B54" s="87"/>
      <c r="C54" s="87"/>
      <c r="D54" s="87"/>
      <c r="E54" s="87"/>
      <c r="F54" s="87"/>
      <c r="G54" s="87"/>
      <c r="H54" s="87"/>
      <c r="I54" s="87"/>
      <c r="J54" s="87"/>
      <c r="K54" s="88"/>
      <c r="L54" s="50"/>
      <c r="M54" s="50"/>
      <c r="N54" s="52"/>
      <c r="O54" s="50"/>
      <c r="P54" s="50"/>
      <c r="Q54" s="50"/>
      <c r="R54" s="50"/>
    </row>
    <row r="55" spans="1:18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2"/>
      <c r="O55" s="50"/>
      <c r="P55" s="50"/>
      <c r="Q55" s="50"/>
      <c r="R55" s="50"/>
    </row>
    <row r="56" spans="1:18">
      <c r="A56" s="50"/>
      <c r="B56" s="51"/>
      <c r="C56" s="51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4"/>
      <c r="O56" s="55"/>
      <c r="P56" s="55"/>
      <c r="Q56" s="50"/>
      <c r="R56" s="50"/>
    </row>
    <row r="57" spans="1:18">
      <c r="A57" s="50"/>
      <c r="B57" s="56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7"/>
      <c r="O57" s="58"/>
      <c r="P57" s="58"/>
      <c r="Q57" s="50"/>
      <c r="R57" s="50"/>
    </row>
    <row r="58" spans="1:18">
      <c r="A58" s="45"/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59"/>
      <c r="O58" s="45"/>
      <c r="P58" s="45"/>
      <c r="Q58" s="45"/>
      <c r="R58" s="45"/>
    </row>
    <row r="59" spans="1:18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2"/>
      <c r="O59" s="50"/>
      <c r="P59" s="50"/>
      <c r="Q59" s="50"/>
      <c r="R59" s="50"/>
    </row>
    <row r="60" spans="1:18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2"/>
      <c r="O60" s="50"/>
      <c r="P60" s="50"/>
      <c r="Q60" s="50"/>
      <c r="R60" s="50"/>
    </row>
    <row r="61" spans="1:18">
      <c r="A61" s="50"/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57"/>
      <c r="O61" s="58"/>
      <c r="P61" s="58"/>
      <c r="Q61" s="50"/>
      <c r="R61" s="50"/>
    </row>
    <row r="62" spans="1:18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2"/>
      <c r="O62" s="58"/>
      <c r="P62" s="58"/>
      <c r="Q62" s="50"/>
      <c r="R62" s="50"/>
    </row>
    <row r="63" spans="1:18">
      <c r="A63" s="50"/>
      <c r="B63" s="56"/>
      <c r="C63" s="56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57"/>
      <c r="O63" s="51"/>
      <c r="P63" s="51"/>
      <c r="Q63" s="51"/>
      <c r="R63" s="51"/>
    </row>
    <row r="64" spans="1:18">
      <c r="A64" s="61"/>
      <c r="B64" s="61"/>
      <c r="C64" s="61"/>
      <c r="D64" s="61"/>
      <c r="E64" s="61"/>
      <c r="F64" s="61"/>
      <c r="G64" s="61"/>
      <c r="H64" s="61"/>
      <c r="I64" s="61"/>
      <c r="J64" s="61"/>
      <c r="K64" s="61"/>
      <c r="L64" s="61"/>
      <c r="M64" s="61"/>
      <c r="N64" s="62"/>
      <c r="O64" s="61"/>
      <c r="P64" s="61"/>
      <c r="Q64" s="61"/>
      <c r="R64" s="61"/>
    </row>
    <row r="65" spans="1:18">
      <c r="A65" s="63"/>
      <c r="B65" s="63"/>
      <c r="C65" s="63"/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4"/>
      <c r="O65" s="63"/>
      <c r="P65" s="63"/>
      <c r="Q65" s="63"/>
      <c r="R65" s="63"/>
    </row>
    <row r="66" spans="1:18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65"/>
      <c r="O66" s="1"/>
      <c r="P66" s="1"/>
      <c r="Q66" s="1"/>
      <c r="R66" s="1"/>
    </row>
  </sheetData>
  <mergeCells count="69">
    <mergeCell ref="C8:M8"/>
    <mergeCell ref="C9:M9"/>
    <mergeCell ref="C10:M10"/>
    <mergeCell ref="A53:K54"/>
    <mergeCell ref="A16:M18"/>
    <mergeCell ref="C13:M13"/>
    <mergeCell ref="C14:M14"/>
    <mergeCell ref="C11:M11"/>
    <mergeCell ref="Q51:R51"/>
    <mergeCell ref="Q52:R52"/>
    <mergeCell ref="A1:O1"/>
    <mergeCell ref="A45:A46"/>
    <mergeCell ref="B45:B46"/>
    <mergeCell ref="Q45:Q46"/>
    <mergeCell ref="R45:R46"/>
    <mergeCell ref="A47:B47"/>
    <mergeCell ref="A48:B48"/>
    <mergeCell ref="Q48:R50"/>
    <mergeCell ref="A49:B49"/>
    <mergeCell ref="A50:B50"/>
    <mergeCell ref="A41:A42"/>
    <mergeCell ref="B41:B42"/>
    <mergeCell ref="Q41:Q42"/>
    <mergeCell ref="R41:R42"/>
    <mergeCell ref="A43:A44"/>
    <mergeCell ref="B43:B44"/>
    <mergeCell ref="Q43:Q44"/>
    <mergeCell ref="R43:R44"/>
    <mergeCell ref="A37:A38"/>
    <mergeCell ref="B37:B38"/>
    <mergeCell ref="Q37:Q38"/>
    <mergeCell ref="R37:R38"/>
    <mergeCell ref="A39:A40"/>
    <mergeCell ref="B39:B40"/>
    <mergeCell ref="Q39:Q40"/>
    <mergeCell ref="R39:R40"/>
    <mergeCell ref="A33:A34"/>
    <mergeCell ref="B33:B34"/>
    <mergeCell ref="Q33:Q34"/>
    <mergeCell ref="R33:R34"/>
    <mergeCell ref="A35:A36"/>
    <mergeCell ref="B35:B36"/>
    <mergeCell ref="Q35:Q36"/>
    <mergeCell ref="R35:R36"/>
    <mergeCell ref="A29:A30"/>
    <mergeCell ref="B29:B30"/>
    <mergeCell ref="Q29:Q30"/>
    <mergeCell ref="R29:R30"/>
    <mergeCell ref="A31:A32"/>
    <mergeCell ref="B31:B32"/>
    <mergeCell ref="Q31:Q32"/>
    <mergeCell ref="R31:R32"/>
    <mergeCell ref="A25:A26"/>
    <mergeCell ref="B25:B26"/>
    <mergeCell ref="Q25:Q26"/>
    <mergeCell ref="R25:R26"/>
    <mergeCell ref="A27:A28"/>
    <mergeCell ref="B27:B28"/>
    <mergeCell ref="Q27:Q28"/>
    <mergeCell ref="R27:R28"/>
    <mergeCell ref="A21:A22"/>
    <mergeCell ref="B21:B22"/>
    <mergeCell ref="C21:N21"/>
    <mergeCell ref="Q21:Q22"/>
    <mergeCell ref="R21:R22"/>
    <mergeCell ref="A23:A24"/>
    <mergeCell ref="B23:B24"/>
    <mergeCell ref="Q23:Q24"/>
    <mergeCell ref="R23:R24"/>
  </mergeCells>
  <pageMargins left="0.7" right="0.7" top="0.75" bottom="0.75" header="0.3" footer="0.3"/>
  <pageSetup paperSize="9" scale="5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Cronograma Alterado</vt:lpstr>
      <vt:lpstr>'Cronograma Alterado'!Area_de_impressao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Gilson Ribeiro Xavier</dc:creator>
  <cp:lastModifiedBy>Gilson Ribeiro Xavier</cp:lastModifiedBy>
  <cp:lastPrinted>2016-02-24T16:46:03Z</cp:lastPrinted>
  <dcterms:created xsi:type="dcterms:W3CDTF">2016-02-24T16:43:43Z</dcterms:created>
  <dcterms:modified xsi:type="dcterms:W3CDTF">2016-02-24T16:53:32Z</dcterms:modified>
</cp:coreProperties>
</file>