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/>
  <mc:AlternateContent xmlns:mc="http://schemas.openxmlformats.org/markup-compatibility/2006">
    <mc:Choice Requires="x15">
      <x15ac:absPath xmlns:x15ac="http://schemas.microsoft.com/office/spreadsheetml/2010/11/ac" url="D:\DESKTOP\T.P. nº 008-17 - Recuperação de Estradas\Edital e Anexos\"/>
    </mc:Choice>
  </mc:AlternateContent>
  <bookViews>
    <workbookView xWindow="0" yWindow="0" windowWidth="20640" windowHeight="10710" tabRatio="929"/>
  </bookViews>
  <sheets>
    <sheet name="PLANILHA ORÇAMENTÁRIA" sheetId="17" r:id="rId1"/>
    <sheet name="Memorial Custo" sheetId="18" state="hidden" r:id="rId2"/>
  </sheets>
  <definedNames>
    <definedName name="_xlnm.Print_Area" localSheetId="0">'PLANILHA ORÇAMENTÁRIA'!$A$1:$Q$80</definedName>
    <definedName name="_xlnm.Print_Titles" localSheetId="0">'PLANILHA ORÇAMENTÁRIA'!$31:$37</definedName>
  </definedNames>
  <calcPr calcId="162913"/>
</workbook>
</file>

<file path=xl/calcChain.xml><?xml version="1.0" encoding="utf-8"?>
<calcChain xmlns="http://schemas.openxmlformats.org/spreadsheetml/2006/main">
  <c r="E42" i="18" l="1"/>
  <c r="E41" i="18"/>
  <c r="E40" i="18"/>
  <c r="E39" i="18"/>
  <c r="E38" i="18"/>
  <c r="E37" i="18"/>
  <c r="H49" i="18" l="1"/>
  <c r="H41" i="18" l="1"/>
  <c r="H42" i="18" l="1"/>
  <c r="H40" i="18"/>
  <c r="H39" i="18"/>
  <c r="H38" i="18"/>
  <c r="H37" i="18"/>
  <c r="H43" i="18" l="1"/>
  <c r="H44" i="18" s="1"/>
  <c r="H51" i="18" l="1"/>
</calcChain>
</file>

<file path=xl/sharedStrings.xml><?xml version="1.0" encoding="utf-8"?>
<sst xmlns="http://schemas.openxmlformats.org/spreadsheetml/2006/main" count="322" uniqueCount="168">
  <si>
    <t>R$</t>
  </si>
  <si>
    <t>Unidade</t>
  </si>
  <si>
    <t>m</t>
  </si>
  <si>
    <t>m3</t>
  </si>
  <si>
    <t>m2</t>
  </si>
  <si>
    <t>TOTAL</t>
  </si>
  <si>
    <t>Quantidade</t>
  </si>
  <si>
    <t>UN.</t>
  </si>
  <si>
    <t>SUB-TRECHOS DE APLICAÇÃO / EXTENSÃO (m)</t>
  </si>
  <si>
    <t>A1</t>
  </si>
  <si>
    <t>A2</t>
  </si>
  <si>
    <t>GRUPO DE SERVIÇO</t>
  </si>
  <si>
    <t>Discriminação da Atividade</t>
  </si>
  <si>
    <t>R$ - TOTAL</t>
  </si>
  <si>
    <t>TOTAL - MELHORIAS DA PLATAFORMA</t>
  </si>
  <si>
    <t>TOTAL - DRENAGEM CORRENTE</t>
  </si>
  <si>
    <t>QUANTIDADES</t>
  </si>
  <si>
    <t>VALOR UNITÁRIO R$</t>
  </si>
  <si>
    <t>m3/km</t>
  </si>
  <si>
    <t>1. Memorial de cálculo de custo de serviços especiais que não constantam de tabelas oficiais de referêcia</t>
  </si>
  <si>
    <t>Operação</t>
  </si>
  <si>
    <t>Código</t>
  </si>
  <si>
    <t>R$/u</t>
  </si>
  <si>
    <t>Referência</t>
  </si>
  <si>
    <t>ORCAMENTO TOTAL - R$</t>
  </si>
  <si>
    <t>Item</t>
  </si>
  <si>
    <t>Tubo de concreto D 0,6M PA2 + assentamento</t>
  </si>
  <si>
    <t xml:space="preserve">Tubo de concreto D 0,8 M PA 2 + assentamento </t>
  </si>
  <si>
    <t>Placa de divulgação</t>
  </si>
  <si>
    <t>Tranp Material Cat 1/2 até 5km  (Inf km na coluna seguinte)</t>
  </si>
  <si>
    <t>Tranp Material Cat 1/2 além de 15km  (Inf km na coluna seguinte)</t>
  </si>
  <si>
    <t>Extensão - KM</t>
  </si>
  <si>
    <t>KM</t>
  </si>
  <si>
    <t>Estrada/Trecho</t>
  </si>
  <si>
    <t>Custo total por trecho</t>
  </si>
  <si>
    <t>A3</t>
  </si>
  <si>
    <t>QTDE TOTAL</t>
  </si>
  <si>
    <t>A4</t>
  </si>
  <si>
    <t>Limpeza de Bueiro 0,6&lt;d&lt;=0,8 m</t>
  </si>
  <si>
    <t>Qtde</t>
  </si>
  <si>
    <t>24.16.12</t>
  </si>
  <si>
    <t>24.16.08</t>
  </si>
  <si>
    <t>DER -SP (30/09/16)</t>
  </si>
  <si>
    <t>Tubo de concreto D 1,00 M PA 2 + assentamento</t>
  </si>
  <si>
    <t>Limpeza de Bueiro d&lt;=0,6 m</t>
  </si>
  <si>
    <t>37.01.06</t>
  </si>
  <si>
    <t>37.01.07</t>
  </si>
  <si>
    <t>CPOs 168 (10/2016)</t>
  </si>
  <si>
    <t>Enrocamento pedra jogada</t>
  </si>
  <si>
    <t>37.02.26</t>
  </si>
  <si>
    <t>Escavação e carga mecanizada para exploração de solo em jazida</t>
  </si>
  <si>
    <t>07.01.01</t>
  </si>
  <si>
    <t>37.04.31</t>
  </si>
  <si>
    <t>Tranp Material Cat 1A/2A até 5 km</t>
  </si>
  <si>
    <t>37.02.23</t>
  </si>
  <si>
    <t xml:space="preserve">Tranp Material Cat 1/2 além de 15km  </t>
  </si>
  <si>
    <t>Alas/unidades</t>
  </si>
  <si>
    <t>km*m3</t>
  </si>
  <si>
    <t>2,052 m3 por ala</t>
  </si>
  <si>
    <t>Km/Jazida</t>
  </si>
  <si>
    <t>02.08.020</t>
  </si>
  <si>
    <t>24.16.02</t>
  </si>
  <si>
    <t>Tubo de concreto D 0,4M PA2 + assentamento</t>
  </si>
  <si>
    <t>24.16.16</t>
  </si>
  <si>
    <t>Alvenaria bloco de concreto ala tubo d=60cm</t>
  </si>
  <si>
    <t>Alvenaria bloco de concreto ala tubo d=80cm</t>
  </si>
  <si>
    <t>Alvenaria bloco de concreto ala tubo d=100cm</t>
  </si>
  <si>
    <t>25.13.05</t>
  </si>
  <si>
    <t>Alvenaria de bloco de concreto ala tubo d=100cm linha com tripa</t>
  </si>
  <si>
    <t>1,20 m3 por ala</t>
  </si>
  <si>
    <t>1,40 m3 por ala</t>
  </si>
  <si>
    <t>1,60 m3 por ala</t>
  </si>
  <si>
    <t>7,00 m2</t>
  </si>
  <si>
    <t>Tubo de concreto D 0,8 M PA 2 + assentamento</t>
  </si>
  <si>
    <t>4,00 m3 por ala</t>
  </si>
  <si>
    <t>Alvenaria de bloco de concreto ala tubo d=100cm linha com tripla</t>
  </si>
  <si>
    <t xml:space="preserve">Compactação de aterros </t>
  </si>
  <si>
    <t xml:space="preserve"> Reconformação de  plataforma </t>
  </si>
  <si>
    <t>km</t>
  </si>
  <si>
    <t>37.02.03</t>
  </si>
  <si>
    <t>Km</t>
  </si>
  <si>
    <t xml:space="preserve">Limpeza do terreno sem  destoca de árvores </t>
  </si>
  <si>
    <t>22.01.01</t>
  </si>
  <si>
    <t>Material/serviço</t>
  </si>
  <si>
    <t xml:space="preserve">Quantidade: </t>
  </si>
  <si>
    <t>Distância da jazida Km (ida e volta)</t>
  </si>
  <si>
    <t>Sub Item/Código</t>
  </si>
  <si>
    <t>SINAPI</t>
  </si>
  <si>
    <t>Transporte - Locação caminhão basculante 8m3 Cond D</t>
  </si>
  <si>
    <t>nº de viagem</t>
  </si>
  <si>
    <t>hora</t>
  </si>
  <si>
    <t>Conformação da plataforma - motoniveladora. Rend - 1400m2/h</t>
  </si>
  <si>
    <t>Caminhão irrigador 6000 l Com D, rendimento 2000 m2/h</t>
  </si>
  <si>
    <t>R$/100 m2</t>
  </si>
  <si>
    <t>R$/m3</t>
  </si>
  <si>
    <t>72.09.02.05</t>
  </si>
  <si>
    <t>Distribuição e Incorporação  Moto niveladora c/escarificador - 16.200 kg. Cod D - rend - 1400m2/h</t>
  </si>
  <si>
    <t>72.37.02.04</t>
  </si>
  <si>
    <t>72.45.06.04</t>
  </si>
  <si>
    <t>72.08.01.04</t>
  </si>
  <si>
    <t>Memorial A</t>
  </si>
  <si>
    <t>Composição</t>
  </si>
  <si>
    <t>Memorial B</t>
  </si>
  <si>
    <t>1,05m3/km</t>
  </si>
  <si>
    <t>Rolo Comp. pé de carneiro 15,5   T Cond D</t>
  </si>
  <si>
    <t>(100 m2 = 15 m3)</t>
  </si>
  <si>
    <t>Mobilização/desmobilização de máquinas (inicial e final)</t>
  </si>
  <si>
    <t>viagens</t>
  </si>
  <si>
    <t>Motoniveladora;  Escavadeira Hidráulica e Rolo Compactador</t>
  </si>
  <si>
    <t xml:space="preserve">Final - Bairro Peropava </t>
  </si>
  <si>
    <t>Mobilização/desmobilização (de um trecho para o outro)</t>
  </si>
  <si>
    <t xml:space="preserve"> Escavadeira Hidráulica e Rolo Compactador</t>
  </si>
  <si>
    <t>Inicial -  Registro sp</t>
  </si>
  <si>
    <t>Inicial do trecho</t>
  </si>
  <si>
    <t>Final -Bairro Peropava</t>
  </si>
  <si>
    <t>Mobilização e desmobilização de máquinas em pranchas</t>
  </si>
  <si>
    <t>TOTAL - OUTROS SERVIÇOS</t>
  </si>
  <si>
    <t>72.18.02.05</t>
  </si>
  <si>
    <t>Revestimento Brita Primaria Solo Brita 50%</t>
  </si>
  <si>
    <t xml:space="preserve"> brita nº2</t>
  </si>
  <si>
    <t xml:space="preserve">Compactação </t>
  </si>
  <si>
    <t>Camadas de 25 cm  (4 passadas)</t>
  </si>
  <si>
    <t>Mobilização e desmobilização de</t>
  </si>
  <si>
    <t>Maquinas em pranchas</t>
  </si>
  <si>
    <t>CAV.M.PRAN.30000 C-E KM 4,99</t>
  </si>
  <si>
    <t>DER - SP - 30/09/16</t>
  </si>
  <si>
    <t xml:space="preserve">72.18.02.05 </t>
  </si>
  <si>
    <t xml:space="preserve">Revestimento Solo Brita 50% -  (material, transporte, distribuição, incorporação e compactação) </t>
  </si>
  <si>
    <t>Revestimento  Solo Brita 50%  (material, transporte, distribuição, incorporação e compactação) - Base de cálculo 100 m2 com 15 cm de espessura.</t>
  </si>
  <si>
    <t>Rolo Comp. 2x pé de carneiro e 2x liso 15,5   T Cond D</t>
  </si>
  <si>
    <t>898.,20</t>
  </si>
  <si>
    <t>Consumo de material</t>
  </si>
  <si>
    <t>Compactação de aterros (camadas de 25 cm)  4 passadas</t>
  </si>
  <si>
    <t>Contrapartida municipal</t>
  </si>
  <si>
    <t>TOTAL - PROTEÇÃO VEGETAL</t>
  </si>
  <si>
    <t>Recuperação de area de APP</t>
  </si>
  <si>
    <t>TOTAL PLACAS</t>
  </si>
  <si>
    <t>PLACAS</t>
  </si>
  <si>
    <r>
      <t>m</t>
    </r>
    <r>
      <rPr>
        <vertAlign val="superscript"/>
        <sz val="9"/>
        <color indexed="8"/>
        <rFont val="Arial"/>
        <family val="2"/>
      </rPr>
      <t>2</t>
    </r>
  </si>
  <si>
    <t>Obra:</t>
  </si>
  <si>
    <t>Local:</t>
  </si>
  <si>
    <t xml:space="preserve">Referência: </t>
  </si>
  <si>
    <t>Recuperação de Estradas Rurais do Bairro Peropava</t>
  </si>
  <si>
    <t>Valor da Obra:</t>
  </si>
  <si>
    <t>CPOS 168 (10/2016)</t>
  </si>
  <si>
    <t>Boletim Referencial de Custos: CPOS 168 BDI: 24,03% - DER-SP (30/09/2016) - Composição de Custos</t>
  </si>
  <si>
    <t>Composição de custos</t>
  </si>
  <si>
    <t xml:space="preserve">Valor </t>
  </si>
  <si>
    <t>PROTEÇÃO VEGETAL</t>
  </si>
  <si>
    <t>DRENAGEM CORRENTE</t>
  </si>
  <si>
    <t>MELHORIAS DA PLATAFORMA</t>
  </si>
  <si>
    <t>REVESTIMENTO SOLO BRITA</t>
  </si>
  <si>
    <t>TOTAL - REVESTIMENTO SOLO BRITA</t>
  </si>
  <si>
    <t>OUTROS SERVIÇOS</t>
  </si>
  <si>
    <t>ITEM 01</t>
  </si>
  <si>
    <t>ITEM 02</t>
  </si>
  <si>
    <t>ITEM 03</t>
  </si>
  <si>
    <t>ITEM 04</t>
  </si>
  <si>
    <t>ITEM 05</t>
  </si>
  <si>
    <t>ITEM 06</t>
  </si>
  <si>
    <r>
      <t xml:space="preserve">Estrada  RGT 150 - Trechos: A1, A2, A3 e A4 - </t>
    </r>
    <r>
      <rPr>
        <b/>
        <sz val="12"/>
        <color theme="1"/>
        <rFont val="Arial"/>
        <family val="2"/>
      </rPr>
      <t xml:space="preserve">Município: </t>
    </r>
    <r>
      <rPr>
        <sz val="12"/>
        <color theme="1"/>
        <rFont val="Arial"/>
        <family val="2"/>
      </rPr>
      <t xml:space="preserve">Registro - </t>
    </r>
    <r>
      <rPr>
        <b/>
        <sz val="12"/>
        <color theme="1"/>
        <rFont val="Arial"/>
        <family val="2"/>
      </rPr>
      <t>Estado:</t>
    </r>
    <r>
      <rPr>
        <sz val="12"/>
        <color theme="1"/>
        <rFont val="Arial"/>
        <family val="2"/>
      </rPr>
      <t xml:space="preserve"> São Paulo -</t>
    </r>
    <r>
      <rPr>
        <b/>
        <sz val="12"/>
        <color theme="1"/>
        <rFont val="Arial"/>
        <family val="2"/>
      </rPr>
      <t xml:space="preserve"> CEP: </t>
    </r>
    <r>
      <rPr>
        <sz val="12"/>
        <color theme="1"/>
        <rFont val="Arial"/>
        <family val="2"/>
      </rPr>
      <t>11.900-000</t>
    </r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</si>
  <si>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</si>
  <si>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</si>
  <si>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</si>
  <si>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</si>
  <si>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 xml:space="preserve">ANEXO I – PLANILHA DE ORÇAMENTO </t>
  </si>
  <si>
    <t>TOMADA DE PREÇOS Nº 008/2017</t>
  </si>
  <si>
    <t>OBJETO: A PRESENTE LICITAÇÃO TEM POR OBJETO AS OBRAS DE REABILITAÇÃO DE “TRECHOS CRÍTICOS” DAS ESTRADAS RURAIS; MEDIANTE MÃO-DE-OBRA ESPECIALIZADA, COMPOSTA DE PESSOAL TREINADO, COM SUPERVISÃO DIRETA DE PROFISSIONAL(AIS) DEVIDAMENTE REGISTRADO(S) NO CONSELHO REGIONAL DE ENGENHARIA E ARQUITETURA – CREA, E FORNECIMENTO DE MATERIAIS E EQUIPAMENTOS SOB INTEIRA RESPONSABILIDADE DA CONTRATADA. AS ATIVIDADES PERTINENTES SERÃO REALIZADAS NA ESTRADA DO PEROPAVA QUE INICIA NA UTM E 222.532; N 7.297.462 E FINALIZA NA UTM E 230.026; N 7.293.776 – RGT 150, CONFORME ESPECIFICAÇÕES CONSTANTES DO PROJETO BÁSICO, QUE INTEGRA ESTE EDITAL ANEXO I - PLANILHA DE ORÇAMENTO, ANEXO II - MINUTA DE CONTRATO, ANEXO IV - MEMORIAL DESCRITIVO, ANEXO V - CRONOGRAMA FÍSICO – FINANCEIRO E ANEXO XIV – PLANTAS, QUE FAZ PARTE INTEGRANTE DESTE. OS MATERIAIS A SEREM UTILIZADOS PARA A REALIZAÇÃO DO OBJETO DESTE PROCESSO LICITATÓRIO DEVERÃO SER DE PRIMEIRA QUALIDADE, SOB PENA DOS MESMOS SEREM REJEITADOS PELO GESTOR/FISCAL, DESIGNADO PELO PREFEITO MUNICIPAL DE REGISTRO OU AUTORIDADE COMPETENTE EQUIVALENTE, PARA ACOMPANHAR O FIEL CUMPRIMENTO DO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</si>
</sst>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##.##000##"/>
    <numFmt numFmtId="166" formatCode="##.##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2"/>
      <color indexed="63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theme="3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color indexed="8"/>
      <name val="Arial"/>
      <family val="2"/>
    </font>
    <font>
      <vertAlign val="superscript"/>
      <sz val="9"/>
      <color indexed="8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6" fillId="0" borderId="0"/>
    <xf numFmtId="0" fontId="18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4" fontId="3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35">
    <xf numFmtId="0" fontId="0" fillId="0" borderId="0" xfId="0"/>
    <xf numFmtId="0" fontId="0" fillId="0" borderId="0" xfId="0" applyAlignment="1">
      <alignment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/>
    <xf numFmtId="0" fontId="0" fillId="0" borderId="0" xfId="0" applyFill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4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/>
    <xf numFmtId="4" fontId="6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/>
    <xf numFmtId="0" fontId="6" fillId="0" borderId="0" xfId="0" applyFont="1" applyAlignment="1"/>
    <xf numFmtId="4" fontId="14" fillId="0" borderId="0" xfId="0" applyNumberFormat="1" applyFont="1"/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wrapText="1"/>
    </xf>
    <xf numFmtId="0" fontId="14" fillId="0" borderId="0" xfId="0" applyFont="1" applyAlignment="1"/>
    <xf numFmtId="43" fontId="0" fillId="0" borderId="0" xfId="3" applyFont="1"/>
    <xf numFmtId="0" fontId="14" fillId="0" borderId="0" xfId="0" applyFont="1" applyAlignment="1">
      <alignment wrapText="1"/>
    </xf>
    <xf numFmtId="43" fontId="5" fillId="0" borderId="0" xfId="3" applyFont="1"/>
    <xf numFmtId="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 wrapText="1"/>
    </xf>
    <xf numFmtId="4" fontId="15" fillId="0" borderId="0" xfId="0" applyNumberFormat="1" applyFont="1"/>
    <xf numFmtId="43" fontId="0" fillId="0" borderId="0" xfId="0" applyNumberFormat="1"/>
    <xf numFmtId="43" fontId="5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center"/>
    </xf>
    <xf numFmtId="43" fontId="14" fillId="0" borderId="0" xfId="3" applyFont="1"/>
    <xf numFmtId="0" fontId="14" fillId="0" borderId="0" xfId="0" applyFont="1"/>
    <xf numFmtId="0" fontId="6" fillId="0" borderId="0" xfId="0" applyFont="1" applyBorder="1"/>
    <xf numFmtId="0" fontId="0" fillId="0" borderId="0" xfId="0" applyBorder="1"/>
    <xf numFmtId="4" fontId="0" fillId="0" borderId="0" xfId="0" applyNumberFormat="1" applyBorder="1"/>
    <xf numFmtId="0" fontId="7" fillId="0" borderId="0" xfId="0" applyFont="1" applyBorder="1" applyAlignment="1">
      <alignment wrapText="1"/>
    </xf>
    <xf numFmtId="16" fontId="0" fillId="0" borderId="0" xfId="0" applyNumberFormat="1"/>
    <xf numFmtId="0" fontId="13" fillId="0" borderId="0" xfId="2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wrapText="1"/>
    </xf>
    <xf numFmtId="0" fontId="7" fillId="0" borderId="0" xfId="0" applyFont="1" applyFill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9" fillId="4" borderId="0" xfId="0" applyFont="1" applyFill="1"/>
    <xf numFmtId="0" fontId="8" fillId="4" borderId="0" xfId="0" applyFont="1" applyFill="1"/>
    <xf numFmtId="0" fontId="3" fillId="0" borderId="0" xfId="0" applyFont="1"/>
    <xf numFmtId="0" fontId="0" fillId="0" borderId="0" xfId="0" applyAlignment="1"/>
    <xf numFmtId="0" fontId="0" fillId="0" borderId="0" xfId="0" applyAlignment="1">
      <alignment horizontal="center"/>
    </xf>
    <xf numFmtId="0" fontId="5" fillId="4" borderId="0" xfId="0" applyFont="1" applyFill="1" applyAlignment="1">
      <alignment horizontal="center" vertical="center" wrapText="1"/>
    </xf>
    <xf numFmtId="0" fontId="0" fillId="4" borderId="0" xfId="0" applyFill="1"/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0" xfId="0" applyFont="1"/>
    <xf numFmtId="43" fontId="24" fillId="0" borderId="0" xfId="3" applyFont="1"/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4" fontId="23" fillId="0" borderId="1" xfId="0" applyNumberFormat="1" applyFont="1" applyBorder="1"/>
    <xf numFmtId="4" fontId="3" fillId="0" borderId="1" xfId="0" applyNumberFormat="1" applyFont="1" applyBorder="1" applyAlignment="1">
      <alignment horizontal="center" vertical="center"/>
    </xf>
    <xf numFmtId="43" fontId="3" fillId="0" borderId="1" xfId="3" applyFont="1" applyBorder="1" applyAlignment="1">
      <alignment horizontal="center" vertical="center"/>
    </xf>
    <xf numFmtId="0" fontId="25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43" fontId="3" fillId="0" borderId="1" xfId="3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wrapText="1"/>
    </xf>
    <xf numFmtId="43" fontId="3" fillId="0" borderId="1" xfId="3" applyFont="1" applyBorder="1"/>
    <xf numFmtId="0" fontId="23" fillId="0" borderId="1" xfId="0" applyFont="1" applyBorder="1"/>
    <xf numFmtId="43" fontId="24" fillId="0" borderId="1" xfId="3" applyFont="1" applyBorder="1"/>
    <xf numFmtId="43" fontId="5" fillId="0" borderId="1" xfId="0" applyNumberFormat="1" applyFont="1" applyBorder="1"/>
    <xf numFmtId="0" fontId="2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4" fontId="3" fillId="0" borderId="3" xfId="0" applyNumberFormat="1" applyFont="1" applyBorder="1" applyAlignment="1">
      <alignment horizontal="center" vertical="center"/>
    </xf>
    <xf numFmtId="4" fontId="23" fillId="0" borderId="3" xfId="0" applyNumberFormat="1" applyFont="1" applyBorder="1"/>
    <xf numFmtId="43" fontId="3" fillId="0" borderId="3" xfId="3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4" fontId="26" fillId="0" borderId="0" xfId="0" applyNumberFormat="1" applyFont="1"/>
    <xf numFmtId="0" fontId="26" fillId="0" borderId="0" xfId="0" applyFont="1"/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0" xfId="0"/>
    <xf numFmtId="4" fontId="0" fillId="0" borderId="0" xfId="0" applyNumberFormat="1" applyBorder="1"/>
    <xf numFmtId="43" fontId="5" fillId="0" borderId="0" xfId="0" applyNumberFormat="1" applyFont="1" applyBorder="1"/>
    <xf numFmtId="0" fontId="27" fillId="0" borderId="1" xfId="2" applyFont="1" applyFill="1" applyBorder="1" applyAlignment="1">
      <alignment horizontal="center" vertical="center" wrapText="1"/>
    </xf>
    <xf numFmtId="0" fontId="28" fillId="0" borderId="1" xfId="2" applyFont="1" applyBorder="1" applyAlignment="1">
      <alignment horizontal="center" vertical="center" wrapText="1"/>
    </xf>
    <xf numFmtId="4" fontId="28" fillId="5" borderId="1" xfId="2" applyNumberFormat="1" applyFont="1" applyFill="1" applyBorder="1" applyAlignment="1">
      <alignment horizontal="center" vertical="center"/>
    </xf>
    <xf numFmtId="4" fontId="28" fillId="5" borderId="1" xfId="2" applyNumberFormat="1" applyFont="1" applyFill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4" fontId="10" fillId="5" borderId="1" xfId="2" applyNumberFormat="1" applyFont="1" applyFill="1" applyBorder="1" applyAlignment="1">
      <alignment horizontal="center" vertical="center"/>
    </xf>
    <xf numFmtId="0" fontId="28" fillId="0" borderId="6" xfId="2" applyFont="1" applyBorder="1" applyAlignment="1">
      <alignment horizontal="center" vertical="center" wrapText="1"/>
    </xf>
    <xf numFmtId="0" fontId="28" fillId="5" borderId="1" xfId="2" applyFont="1" applyFill="1" applyBorder="1" applyAlignment="1">
      <alignment horizontal="center" vertical="center"/>
    </xf>
    <xf numFmtId="0" fontId="28" fillId="5" borderId="1" xfId="2" applyFont="1" applyFill="1" applyBorder="1" applyAlignment="1">
      <alignment horizontal="center" vertical="center" wrapText="1"/>
    </xf>
    <xf numFmtId="2" fontId="28" fillId="5" borderId="1" xfId="2" applyNumberFormat="1" applyFont="1" applyFill="1" applyBorder="1" applyAlignment="1">
      <alignment horizontal="center" vertical="center" wrapText="1"/>
    </xf>
    <xf numFmtId="0" fontId="28" fillId="2" borderId="1" xfId="2" applyFont="1" applyFill="1" applyBorder="1" applyAlignment="1">
      <alignment horizontal="center" vertical="center" wrapText="1"/>
    </xf>
    <xf numFmtId="0" fontId="27" fillId="0" borderId="1" xfId="2" applyFont="1" applyBorder="1" applyAlignment="1">
      <alignment horizontal="justify" vertical="center" wrapText="1"/>
    </xf>
    <xf numFmtId="0" fontId="28" fillId="0" borderId="1" xfId="2" applyFont="1" applyFill="1" applyBorder="1" applyAlignment="1">
      <alignment horizontal="center" vertical="center" wrapText="1"/>
    </xf>
    <xf numFmtId="43" fontId="9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29" fillId="3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0" fontId="3" fillId="0" borderId="0" xfId="0" applyFont="1" applyAlignment="1">
      <alignment wrapText="1"/>
    </xf>
    <xf numFmtId="0" fontId="23" fillId="0" borderId="0" xfId="1" applyFont="1" applyFill="1"/>
    <xf numFmtId="0" fontId="23" fillId="0" borderId="0" xfId="1" applyFont="1" applyFill="1" applyAlignment="1">
      <alignment horizontal="center" vertical="center"/>
    </xf>
    <xf numFmtId="0" fontId="23" fillId="0" borderId="0" xfId="1" applyFont="1" applyFill="1" applyAlignment="1">
      <alignment horizontal="center"/>
    </xf>
    <xf numFmtId="4" fontId="23" fillId="0" borderId="0" xfId="1" applyNumberFormat="1" applyFont="1" applyFill="1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/>
    <xf numFmtId="0" fontId="3" fillId="6" borderId="0" xfId="1" applyFont="1" applyFill="1"/>
    <xf numFmtId="0" fontId="5" fillId="6" borderId="0" xfId="1" applyFont="1" applyFill="1" applyAlignment="1">
      <alignment wrapText="1"/>
    </xf>
    <xf numFmtId="0" fontId="5" fillId="6" borderId="0" xfId="1" applyFont="1" applyFill="1" applyAlignment="1">
      <alignment horizontal="center" vertical="center"/>
    </xf>
    <xf numFmtId="4" fontId="5" fillId="6" borderId="0" xfId="1" applyNumberFormat="1" applyFont="1" applyFill="1" applyAlignment="1">
      <alignment horizontal="center" vertical="center"/>
    </xf>
    <xf numFmtId="0" fontId="5" fillId="6" borderId="0" xfId="1" applyFont="1" applyFill="1" applyAlignment="1">
      <alignment horizontal="left" vertical="center"/>
    </xf>
    <xf numFmtId="0" fontId="6" fillId="6" borderId="0" xfId="1" applyFill="1"/>
    <xf numFmtId="0" fontId="6" fillId="6" borderId="0" xfId="1" applyFill="1" applyAlignment="1">
      <alignment horizontal="center" vertical="center"/>
    </xf>
    <xf numFmtId="0" fontId="6" fillId="6" borderId="0" xfId="1" applyFill="1" applyAlignment="1">
      <alignment horizontal="center"/>
    </xf>
    <xf numFmtId="2" fontId="6" fillId="6" borderId="0" xfId="1" applyNumberFormat="1" applyFill="1" applyAlignment="1">
      <alignment horizontal="center" vertical="center"/>
    </xf>
    <xf numFmtId="2" fontId="6" fillId="6" borderId="0" xfId="1" applyNumberFormat="1" applyFill="1" applyAlignment="1">
      <alignment horizontal="center"/>
    </xf>
    <xf numFmtId="0" fontId="7" fillId="6" borderId="0" xfId="1" applyFont="1" applyFill="1" applyAlignment="1">
      <alignment horizontal="center" vertical="center"/>
    </xf>
    <xf numFmtId="0" fontId="6" fillId="6" borderId="0" xfId="1" applyFill="1" applyAlignment="1">
      <alignment horizontal="left" vertical="center"/>
    </xf>
    <xf numFmtId="0" fontId="30" fillId="0" borderId="1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/>
    </xf>
    <xf numFmtId="0" fontId="22" fillId="0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/>
    </xf>
    <xf numFmtId="4" fontId="22" fillId="0" borderId="1" xfId="1" applyNumberFormat="1" applyFont="1" applyFill="1" applyBorder="1" applyAlignment="1">
      <alignment horizontal="center"/>
    </xf>
    <xf numFmtId="0" fontId="30" fillId="0" borderId="1" xfId="4" applyFont="1" applyFill="1" applyBorder="1" applyAlignment="1">
      <alignment horizontal="center" vertical="center" wrapText="1"/>
    </xf>
    <xf numFmtId="0" fontId="30" fillId="0" borderId="1" xfId="4" applyFont="1" applyFill="1" applyBorder="1" applyAlignment="1">
      <alignment horizontal="center" vertical="center"/>
    </xf>
    <xf numFmtId="0" fontId="30" fillId="0" borderId="1" xfId="4" applyFont="1" applyFill="1" applyBorder="1" applyAlignment="1">
      <alignment horizontal="center"/>
    </xf>
    <xf numFmtId="0" fontId="22" fillId="0" borderId="1" xfId="4" applyFont="1" applyFill="1" applyBorder="1" applyAlignment="1">
      <alignment horizontal="center" vertical="center"/>
    </xf>
    <xf numFmtId="0" fontId="22" fillId="0" borderId="1" xfId="4" applyFont="1" applyFill="1" applyBorder="1" applyAlignment="1">
      <alignment horizontal="center"/>
    </xf>
    <xf numFmtId="4" fontId="22" fillId="0" borderId="1" xfId="4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12" fillId="4" borderId="0" xfId="2" applyNumberFormat="1" applyFont="1" applyFill="1" applyBorder="1" applyAlignment="1">
      <alignment horizontal="center" vertical="center" wrapText="1"/>
    </xf>
    <xf numFmtId="0" fontId="12" fillId="4" borderId="0" xfId="2" applyFont="1" applyFill="1" applyBorder="1" applyAlignment="1">
      <alignment horizontal="center" vertical="center" wrapText="1"/>
    </xf>
    <xf numFmtId="2" fontId="0" fillId="4" borderId="0" xfId="0" applyNumberFormat="1" applyFill="1" applyBorder="1"/>
    <xf numFmtId="0" fontId="0" fillId="4" borderId="0" xfId="0" applyFill="1" applyBorder="1"/>
    <xf numFmtId="4" fontId="3" fillId="4" borderId="0" xfId="0" applyNumberFormat="1" applyFont="1" applyFill="1" applyBorder="1"/>
    <xf numFmtId="0" fontId="11" fillId="4" borderId="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4" borderId="0" xfId="0" applyFont="1" applyFill="1"/>
    <xf numFmtId="0" fontId="31" fillId="4" borderId="0" xfId="2" applyFont="1" applyFill="1" applyBorder="1" applyAlignment="1">
      <alignment horizontal="justify" vertical="center" wrapText="1"/>
    </xf>
    <xf numFmtId="4" fontId="31" fillId="4" borderId="0" xfId="2" applyNumberFormat="1" applyFont="1" applyFill="1" applyBorder="1" applyAlignment="1">
      <alignment horizontal="justify" vertical="center" wrapText="1"/>
    </xf>
    <xf numFmtId="0" fontId="7" fillId="4" borderId="0" xfId="0" applyFont="1" applyFill="1" applyBorder="1" applyAlignment="1"/>
    <xf numFmtId="4" fontId="5" fillId="4" borderId="0" xfId="0" applyNumberFormat="1" applyFont="1" applyFill="1" applyBorder="1"/>
    <xf numFmtId="0" fontId="11" fillId="4" borderId="0" xfId="0" applyFont="1" applyFill="1" applyBorder="1" applyAlignment="1">
      <alignment wrapText="1"/>
    </xf>
    <xf numFmtId="2" fontId="5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0" fillId="4" borderId="0" xfId="0" applyFill="1" applyBorder="1" applyAlignment="1"/>
    <xf numFmtId="0" fontId="9" fillId="4" borderId="1" xfId="0" applyFont="1" applyFill="1" applyBorder="1" applyAlignment="1">
      <alignment horizontal="center" wrapText="1"/>
    </xf>
    <xf numFmtId="2" fontId="28" fillId="4" borderId="1" xfId="2" applyNumberFormat="1" applyFont="1" applyFill="1" applyBorder="1" applyAlignment="1">
      <alignment horizontal="center" vertical="center" wrapText="1"/>
    </xf>
    <xf numFmtId="4" fontId="27" fillId="5" borderId="1" xfId="2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7" xfId="0" applyBorder="1"/>
    <xf numFmtId="0" fontId="11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4" borderId="0" xfId="0" applyFont="1" applyFill="1" applyBorder="1"/>
    <xf numFmtId="2" fontId="12" fillId="4" borderId="0" xfId="2" applyNumberFormat="1" applyFont="1" applyFill="1" applyBorder="1" applyAlignment="1">
      <alignment horizontal="center" vertical="center" wrapText="1"/>
    </xf>
    <xf numFmtId="0" fontId="12" fillId="4" borderId="0" xfId="2" applyFont="1" applyFill="1" applyBorder="1" applyAlignment="1">
      <alignment horizontal="justify" vertical="center" wrapText="1"/>
    </xf>
    <xf numFmtId="0" fontId="4" fillId="7" borderId="0" xfId="0" applyFont="1" applyFill="1" applyBorder="1" applyAlignment="1">
      <alignment vertical="center" wrapText="1"/>
    </xf>
    <xf numFmtId="44" fontId="8" fillId="0" borderId="0" xfId="1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2" fontId="28" fillId="0" borderId="1" xfId="2" applyNumberFormat="1" applyFont="1" applyBorder="1" applyAlignment="1">
      <alignment horizontal="center" vertical="center" wrapText="1"/>
    </xf>
    <xf numFmtId="0" fontId="27" fillId="5" borderId="1" xfId="2" applyFont="1" applyFill="1" applyBorder="1" applyAlignment="1">
      <alignment horizontal="center" vertical="center" wrapText="1"/>
    </xf>
    <xf numFmtId="2" fontId="28" fillId="0" borderId="1" xfId="2" applyNumberFormat="1" applyFont="1" applyFill="1" applyBorder="1" applyAlignment="1">
      <alignment horizontal="center" vertical="center"/>
    </xf>
    <xf numFmtId="2" fontId="28" fillId="2" borderId="1" xfId="2" applyNumberFormat="1" applyFont="1" applyFill="1" applyBorder="1" applyAlignment="1">
      <alignment horizontal="center" vertical="center"/>
    </xf>
    <xf numFmtId="2" fontId="28" fillId="0" borderId="1" xfId="2" applyNumberFormat="1" applyFont="1" applyBorder="1" applyAlignment="1">
      <alignment horizontal="center" vertical="center"/>
    </xf>
    <xf numFmtId="2" fontId="29" fillId="0" borderId="1" xfId="2" applyNumberFormat="1" applyFont="1" applyBorder="1" applyAlignment="1">
      <alignment horizontal="center" vertical="center"/>
    </xf>
    <xf numFmtId="2" fontId="28" fillId="5" borderId="1" xfId="2" applyNumberFormat="1" applyFont="1" applyFill="1" applyBorder="1" applyAlignment="1">
      <alignment horizontal="center" vertical="center"/>
    </xf>
    <xf numFmtId="2" fontId="28" fillId="0" borderId="1" xfId="2" applyNumberFormat="1" applyFont="1" applyFill="1" applyBorder="1" applyAlignment="1">
      <alignment horizontal="center" vertical="center" wrapText="1"/>
    </xf>
    <xf numFmtId="2" fontId="28" fillId="2" borderId="1" xfId="2" applyNumberFormat="1" applyFont="1" applyFill="1" applyBorder="1" applyAlignment="1">
      <alignment horizontal="center" vertical="center" wrapText="1"/>
    </xf>
    <xf numFmtId="164" fontId="28" fillId="0" borderId="1" xfId="2" applyNumberFormat="1" applyFont="1" applyBorder="1" applyAlignment="1">
      <alignment horizontal="center" vertical="center" wrapText="1"/>
    </xf>
    <xf numFmtId="164" fontId="29" fillId="0" borderId="1" xfId="2" applyNumberFormat="1" applyFont="1" applyBorder="1" applyAlignment="1">
      <alignment horizontal="center" vertical="center" wrapText="1"/>
    </xf>
    <xf numFmtId="2" fontId="29" fillId="0" borderId="1" xfId="2" applyNumberFormat="1" applyFont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center" vertical="center"/>
    </xf>
    <xf numFmtId="44" fontId="9" fillId="5" borderId="1" xfId="11" applyFont="1" applyFill="1" applyBorder="1" applyAlignment="1">
      <alignment horizontal="center" vertical="center"/>
    </xf>
    <xf numFmtId="2" fontId="10" fillId="4" borderId="1" xfId="0" applyNumberFormat="1" applyFont="1" applyFill="1" applyBorder="1" applyAlignment="1">
      <alignment horizontal="center" vertical="center"/>
    </xf>
    <xf numFmtId="2" fontId="27" fillId="0" borderId="1" xfId="2" applyNumberFormat="1" applyFont="1" applyBorder="1" applyAlignment="1">
      <alignment horizontal="justify" vertical="center" wrapText="1"/>
    </xf>
    <xf numFmtId="2" fontId="9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9" xfId="0" applyBorder="1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44" fontId="0" fillId="0" borderId="1" xfId="11" applyFont="1" applyBorder="1" applyAlignment="1">
      <alignment vertical="center"/>
    </xf>
    <xf numFmtId="44" fontId="5" fillId="5" borderId="1" xfId="11" applyFont="1" applyFill="1" applyBorder="1" applyAlignment="1">
      <alignment vertical="center"/>
    </xf>
    <xf numFmtId="44" fontId="9" fillId="5" borderId="1" xfId="11" applyFont="1" applyFill="1" applyBorder="1" applyAlignment="1">
      <alignment vertical="center"/>
    </xf>
    <xf numFmtId="0" fontId="27" fillId="0" borderId="1" xfId="2" applyFont="1" applyFill="1" applyBorder="1" applyAlignment="1">
      <alignment vertical="center" wrapText="1"/>
    </xf>
    <xf numFmtId="0" fontId="27" fillId="9" borderId="1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0" fontId="28" fillId="0" borderId="1" xfId="2" applyFont="1" applyBorder="1" applyAlignment="1">
      <alignment vertical="center" wrapText="1"/>
    </xf>
    <xf numFmtId="2" fontId="10" fillId="0" borderId="1" xfId="2" applyNumberFormat="1" applyFont="1" applyBorder="1" applyAlignment="1">
      <alignment horizontal="center" vertical="center"/>
    </xf>
    <xf numFmtId="2" fontId="10" fillId="0" borderId="1" xfId="2" applyNumberFormat="1" applyFont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  <xf numFmtId="2" fontId="27" fillId="0" borderId="1" xfId="2" applyNumberFormat="1" applyFont="1" applyBorder="1" applyAlignment="1">
      <alignment horizontal="center" vertical="center" wrapText="1"/>
    </xf>
    <xf numFmtId="0" fontId="27" fillId="0" borderId="1" xfId="2" applyFont="1" applyBorder="1" applyAlignment="1">
      <alignment vertical="center" wrapText="1"/>
    </xf>
    <xf numFmtId="2" fontId="27" fillId="0" borderId="1" xfId="2" applyNumberFormat="1" applyFont="1" applyBorder="1" applyAlignment="1">
      <alignment vertical="center" wrapText="1"/>
    </xf>
    <xf numFmtId="2" fontId="27" fillId="5" borderId="1" xfId="2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/>
    <xf numFmtId="2" fontId="27" fillId="5" borderId="1" xfId="2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" fontId="28" fillId="4" borderId="1" xfId="2" applyNumberFormat="1" applyFont="1" applyFill="1" applyBorder="1" applyAlignment="1">
      <alignment horizontal="center" vertical="center" wrapText="1"/>
    </xf>
    <xf numFmtId="0" fontId="27" fillId="5" borderId="1" xfId="2" applyFont="1" applyFill="1" applyBorder="1" applyAlignment="1">
      <alignment horizontal="justify" vertical="center" wrapText="1"/>
    </xf>
    <xf numFmtId="2" fontId="28" fillId="4" borderId="1" xfId="2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2" fontId="9" fillId="4" borderId="1" xfId="0" applyNumberFormat="1" applyFont="1" applyFill="1" applyBorder="1" applyAlignment="1">
      <alignment horizontal="center"/>
    </xf>
    <xf numFmtId="4" fontId="9" fillId="5" borderId="1" xfId="0" applyNumberFormat="1" applyFont="1" applyFill="1" applyBorder="1" applyAlignment="1">
      <alignment horizontal="center"/>
    </xf>
    <xf numFmtId="44" fontId="0" fillId="0" borderId="0" xfId="1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0" fontId="8" fillId="0" borderId="0" xfId="0" applyFont="1" applyBorder="1" applyAlignment="1"/>
    <xf numFmtId="0" fontId="4" fillId="4" borderId="0" xfId="0" applyFont="1" applyFill="1" applyBorder="1" applyAlignment="1">
      <alignment horizontal="left" vertical="distributed"/>
    </xf>
    <xf numFmtId="0" fontId="4" fillId="4" borderId="1" xfId="0" applyFont="1" applyFill="1" applyBorder="1" applyAlignment="1">
      <alignment horizontal="left" vertical="distributed"/>
    </xf>
    <xf numFmtId="0" fontId="27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7" fillId="0" borderId="1" xfId="2" applyFont="1" applyBorder="1" applyAlignment="1">
      <alignment horizontal="left" vertical="center" wrapText="1"/>
    </xf>
    <xf numFmtId="0" fontId="27" fillId="0" borderId="1" xfId="2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center" vertical="center"/>
    </xf>
    <xf numFmtId="0" fontId="27" fillId="4" borderId="1" xfId="2" applyFont="1" applyFill="1" applyBorder="1" applyAlignment="1">
      <alignment horizontal="center" vertical="center" wrapText="1"/>
    </xf>
    <xf numFmtId="0" fontId="37" fillId="3" borderId="1" xfId="2" applyFont="1" applyFill="1" applyBorder="1" applyAlignment="1">
      <alignment horizontal="center" vertical="center" wrapText="1"/>
    </xf>
    <xf numFmtId="0" fontId="34" fillId="3" borderId="1" xfId="2" applyFont="1" applyFill="1" applyBorder="1" applyAlignment="1">
      <alignment horizontal="center" vertical="center"/>
    </xf>
    <xf numFmtId="0" fontId="27" fillId="2" borderId="1" xfId="2" applyFont="1" applyFill="1" applyBorder="1" applyAlignment="1">
      <alignment horizontal="center" vertical="center" wrapText="1"/>
    </xf>
    <xf numFmtId="0" fontId="28" fillId="2" borderId="1" xfId="2" applyFont="1" applyFill="1" applyBorder="1" applyAlignment="1">
      <alignment horizontal="left" vertical="center" wrapText="1"/>
    </xf>
    <xf numFmtId="0" fontId="28" fillId="0" borderId="1" xfId="2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28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4" borderId="1" xfId="2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wrapText="1"/>
    </xf>
    <xf numFmtId="0" fontId="20" fillId="3" borderId="1" xfId="0" applyFont="1" applyFill="1" applyBorder="1" applyAlignment="1">
      <alignment horizontal="center" vertical="center" wrapText="1"/>
    </xf>
    <xf numFmtId="0" fontId="37" fillId="3" borderId="1" xfId="2" applyFont="1" applyFill="1" applyBorder="1" applyAlignment="1">
      <alignment vertical="center" wrapText="1"/>
    </xf>
    <xf numFmtId="2" fontId="37" fillId="3" borderId="1" xfId="2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0" fontId="38" fillId="5" borderId="5" xfId="0" applyFont="1" applyFill="1" applyBorder="1" applyAlignment="1">
      <alignment horizontal="center" vertical="distributed"/>
    </xf>
    <xf numFmtId="0" fontId="38" fillId="5" borderId="7" xfId="0" applyFont="1" applyFill="1" applyBorder="1" applyAlignment="1">
      <alignment horizontal="center" vertical="distributed"/>
    </xf>
    <xf numFmtId="0" fontId="38" fillId="5" borderId="6" xfId="0" applyFont="1" applyFill="1" applyBorder="1" applyAlignment="1">
      <alignment horizontal="center" vertical="distributed"/>
    </xf>
    <xf numFmtId="0" fontId="29" fillId="0" borderId="1" xfId="2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28" fillId="0" borderId="1" xfId="2" applyFont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1" fontId="35" fillId="0" borderId="0" xfId="0" applyNumberFormat="1" applyFont="1" applyFill="1" applyBorder="1" applyAlignment="1">
      <alignment horizontal="left" vertical="center" wrapText="1"/>
    </xf>
    <xf numFmtId="0" fontId="37" fillId="3" borderId="1" xfId="2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16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2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28" fillId="0" borderId="5" xfId="2" applyFont="1" applyBorder="1" applyAlignment="1">
      <alignment horizontal="center" vertical="center" wrapText="1"/>
    </xf>
    <xf numFmtId="0" fontId="28" fillId="0" borderId="6" xfId="2" applyFont="1" applyBorder="1" applyAlignment="1">
      <alignment horizontal="center" vertical="center" wrapText="1"/>
    </xf>
    <xf numFmtId="0" fontId="28" fillId="0" borderId="5" xfId="2" applyFont="1" applyFill="1" applyBorder="1" applyAlignment="1">
      <alignment horizontal="center" vertical="center" wrapText="1"/>
    </xf>
    <xf numFmtId="0" fontId="28" fillId="0" borderId="6" xfId="2" applyFont="1" applyFill="1" applyBorder="1" applyAlignment="1">
      <alignment horizontal="center" vertical="center" wrapText="1"/>
    </xf>
    <xf numFmtId="0" fontId="28" fillId="0" borderId="5" xfId="2" applyFont="1" applyBorder="1" applyAlignment="1">
      <alignment vertical="center" wrapText="1"/>
    </xf>
    <xf numFmtId="0" fontId="28" fillId="0" borderId="6" xfId="2" applyFont="1" applyBorder="1" applyAlignment="1">
      <alignment vertical="center" wrapText="1"/>
    </xf>
    <xf numFmtId="0" fontId="10" fillId="4" borderId="5" xfId="2" applyFont="1" applyFill="1" applyBorder="1" applyAlignment="1">
      <alignment horizontal="center" vertical="center" wrapText="1"/>
    </xf>
    <xf numFmtId="0" fontId="10" fillId="4" borderId="6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9" fillId="0" borderId="5" xfId="2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8" fillId="2" borderId="5" xfId="2" applyFont="1" applyFill="1" applyBorder="1" applyAlignment="1">
      <alignment horizontal="center" vertical="center" wrapText="1"/>
    </xf>
    <xf numFmtId="0" fontId="28" fillId="2" borderId="6" xfId="2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3">
    <cellStyle name="Moeda" xfId="11" builtinId="4"/>
    <cellStyle name="Normal" xfId="0" builtinId="0"/>
    <cellStyle name="Normal 2" xfId="1"/>
    <cellStyle name="Normal 2 2" xfId="4"/>
    <cellStyle name="Normal 3" xfId="2"/>
    <cellStyle name="Normal 3 2" xfId="5"/>
    <cellStyle name="Normal 3 2 2" xfId="9"/>
    <cellStyle name="Normal 3 3" xfId="7"/>
    <cellStyle name="Porcentagem 2" xfId="12"/>
    <cellStyle name="Vírgula" xfId="3" builtinId="3"/>
    <cellStyle name="Vírgula 2" xfId="6"/>
    <cellStyle name="Vírgula 2 2" xfId="10"/>
    <cellStyle name="Vírgula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735874</xdr:colOff>
      <xdr:row>2</xdr:row>
      <xdr:rowOff>127364</xdr:rowOff>
    </xdr:from>
    <xdr:to>
      <xdr:col>12</xdr:col>
      <xdr:colOff>326571</xdr:colOff>
      <xdr:row>8</xdr:row>
      <xdr:rowOff>150223</xdr:rowOff>
    </xdr:to>
    <xdr:pic>
      <xdr:nvPicPr>
        <xdr:cNvPr id="2" name="Imagem 1" descr="Descrição: Logo Prefeitura Registro (com fundo branco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1788" y="453935"/>
          <a:ext cx="5066212" cy="1002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37" name="Imagem 1" descr="http://boletim.cpos.sp.gov.br/images/consultar.png">
          <a:extLst>
            <a:ext uri="{FF2B5EF4-FFF2-40B4-BE49-F238E27FC236}">
              <a16:creationId xmlns:a16="http://schemas.microsoft.com/office/drawing/2014/main" id="{00000000-0008-0000-0A00-000015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508885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38" name="Imagem 2" descr="http://boletim.cpos.sp.gov.br/images/consultar.png">
          <a:extLst>
            <a:ext uri="{FF2B5EF4-FFF2-40B4-BE49-F238E27FC236}">
              <a16:creationId xmlns:a16="http://schemas.microsoft.com/office/drawing/2014/main" id="{00000000-0008-0000-0A00-000016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5574625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39" name="Imagem 3" descr="http://boletim.cpos.sp.gov.br/images/consultar.png">
          <a:extLst>
            <a:ext uri="{FF2B5EF4-FFF2-40B4-BE49-F238E27FC236}">
              <a16:creationId xmlns:a16="http://schemas.microsoft.com/office/drawing/2014/main" id="{00000000-0008-0000-0A00-000017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5898475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40" name="Imagem 4" descr="http://boletim.cpos.sp.gov.br/images/consultar.png">
          <a:extLst>
            <a:ext uri="{FF2B5EF4-FFF2-40B4-BE49-F238E27FC236}">
              <a16:creationId xmlns:a16="http://schemas.microsoft.com/office/drawing/2014/main" id="{00000000-0008-0000-0A00-000018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6222325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41" name="Imagem 5" descr="http://boletim.cpos.sp.gov.br/images/consultar.png">
          <a:extLst>
            <a:ext uri="{FF2B5EF4-FFF2-40B4-BE49-F238E27FC236}">
              <a16:creationId xmlns:a16="http://schemas.microsoft.com/office/drawing/2014/main" id="{00000000-0008-0000-0A00-000019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670810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9523</xdr:rowOff>
    </xdr:to>
    <xdr:pic>
      <xdr:nvPicPr>
        <xdr:cNvPr id="22042" name="Imagem 6" descr="http://boletim.cpos.sp.gov.br/images/consultar.png">
          <a:extLst>
            <a:ext uri="{FF2B5EF4-FFF2-40B4-BE49-F238E27FC236}">
              <a16:creationId xmlns:a16="http://schemas.microsoft.com/office/drawing/2014/main" id="{00000000-0008-0000-0A00-00001A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7879675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9524</xdr:rowOff>
    </xdr:to>
    <xdr:pic>
      <xdr:nvPicPr>
        <xdr:cNvPr id="22043" name="Imagem 7" descr="http://boletim.cpos.sp.gov.br/images/consultar.png">
          <a:extLst>
            <a:ext uri="{FF2B5EF4-FFF2-40B4-BE49-F238E27FC236}">
              <a16:creationId xmlns:a16="http://schemas.microsoft.com/office/drawing/2014/main" id="{00000000-0008-0000-0A00-00001B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804160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9523</xdr:rowOff>
    </xdr:to>
    <xdr:pic>
      <xdr:nvPicPr>
        <xdr:cNvPr id="22044" name="Imagem 8" descr="http://boletim.cpos.sp.gov.br/images/consultar.png">
          <a:extLst>
            <a:ext uri="{FF2B5EF4-FFF2-40B4-BE49-F238E27FC236}">
              <a16:creationId xmlns:a16="http://schemas.microsoft.com/office/drawing/2014/main" id="{00000000-0008-0000-0A00-00001C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8203525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9524</xdr:rowOff>
    </xdr:to>
    <xdr:pic>
      <xdr:nvPicPr>
        <xdr:cNvPr id="22045" name="Imagem 9" descr="http://boletim.cpos.sp.gov.br/images/consultar.png">
          <a:extLst>
            <a:ext uri="{FF2B5EF4-FFF2-40B4-BE49-F238E27FC236}">
              <a16:creationId xmlns:a16="http://schemas.microsoft.com/office/drawing/2014/main" id="{00000000-0008-0000-0A00-00001D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836545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9523</xdr:rowOff>
    </xdr:to>
    <xdr:pic>
      <xdr:nvPicPr>
        <xdr:cNvPr id="22046" name="Imagem 10" descr="http://boletim.cpos.sp.gov.br/images/consultar.png">
          <a:extLst>
            <a:ext uri="{FF2B5EF4-FFF2-40B4-BE49-F238E27FC236}">
              <a16:creationId xmlns:a16="http://schemas.microsoft.com/office/drawing/2014/main" id="{00000000-0008-0000-0A00-00001E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8527375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47" name="Imagem 11" descr="http://boletim.cpos.sp.gov.br/images/consultar.png">
          <a:extLst>
            <a:ext uri="{FF2B5EF4-FFF2-40B4-BE49-F238E27FC236}">
              <a16:creationId xmlns:a16="http://schemas.microsoft.com/office/drawing/2014/main" id="{00000000-0008-0000-0A00-00001F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937510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48" name="Imagem 12" descr="http://boletim.cpos.sp.gov.br/images/consultar.png">
          <a:extLst>
            <a:ext uri="{FF2B5EF4-FFF2-40B4-BE49-F238E27FC236}">
              <a16:creationId xmlns:a16="http://schemas.microsoft.com/office/drawing/2014/main" id="{00000000-0008-0000-0A00-000020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2969895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49" name="Imagem 13" descr="http://boletim.cpos.sp.gov.br/images/consultar.png">
          <a:extLst>
            <a:ext uri="{FF2B5EF4-FFF2-40B4-BE49-F238E27FC236}">
              <a16:creationId xmlns:a16="http://schemas.microsoft.com/office/drawing/2014/main" id="{00000000-0008-0000-0A00-000021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002280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50" name="Imagem 14" descr="http://boletim.cpos.sp.gov.br/images/consultar.png">
          <a:extLst>
            <a:ext uri="{FF2B5EF4-FFF2-40B4-BE49-F238E27FC236}">
              <a16:creationId xmlns:a16="http://schemas.microsoft.com/office/drawing/2014/main" id="{00000000-0008-0000-0A00-000022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103245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51" name="Imagem 15" descr="http://boletim.cpos.sp.gov.br/images/consultar.png">
          <a:extLst>
            <a:ext uri="{FF2B5EF4-FFF2-40B4-BE49-F238E27FC236}">
              <a16:creationId xmlns:a16="http://schemas.microsoft.com/office/drawing/2014/main" id="{00000000-0008-0000-0A00-000023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135630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52" name="Imagem 16" descr="http://boletim.cpos.sp.gov.br/images/consultar.png">
          <a:extLst>
            <a:ext uri="{FF2B5EF4-FFF2-40B4-BE49-F238E27FC236}">
              <a16:creationId xmlns:a16="http://schemas.microsoft.com/office/drawing/2014/main" id="{00000000-0008-0000-0A00-000024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168015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53" name="Imagem 17" descr="http://boletim.cpos.sp.gov.br/images/consultar.png">
          <a:extLst>
            <a:ext uri="{FF2B5EF4-FFF2-40B4-BE49-F238E27FC236}">
              <a16:creationId xmlns:a16="http://schemas.microsoft.com/office/drawing/2014/main" id="{00000000-0008-0000-0A00-000025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268980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54" name="Imagem 18" descr="http://boletim.cpos.sp.gov.br/images/consultar.png">
          <a:extLst>
            <a:ext uri="{FF2B5EF4-FFF2-40B4-BE49-F238E27FC236}">
              <a16:creationId xmlns:a16="http://schemas.microsoft.com/office/drawing/2014/main" id="{00000000-0008-0000-0A00-000026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301365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55" name="Imagem 19" descr="http://boletim.cpos.sp.gov.br/images/consultar.png">
          <a:extLst>
            <a:ext uri="{FF2B5EF4-FFF2-40B4-BE49-F238E27FC236}">
              <a16:creationId xmlns:a16="http://schemas.microsoft.com/office/drawing/2014/main" id="{00000000-0008-0000-0A00-000027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333750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56" name="Imagem 20" descr="http://boletim.cpos.sp.gov.br/images/consultar.png">
          <a:extLst>
            <a:ext uri="{FF2B5EF4-FFF2-40B4-BE49-F238E27FC236}">
              <a16:creationId xmlns:a16="http://schemas.microsoft.com/office/drawing/2014/main" id="{00000000-0008-0000-0A00-000028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366135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57" name="Imagem 21" descr="http://boletim.cpos.sp.gov.br/images/consultar.png">
          <a:extLst>
            <a:ext uri="{FF2B5EF4-FFF2-40B4-BE49-F238E27FC236}">
              <a16:creationId xmlns:a16="http://schemas.microsoft.com/office/drawing/2014/main" id="{00000000-0008-0000-0A00-000029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398520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58" name="Imagem 22" descr="http://boletim.cpos.sp.gov.br/images/consultar.png">
          <a:extLst>
            <a:ext uri="{FF2B5EF4-FFF2-40B4-BE49-F238E27FC236}">
              <a16:creationId xmlns:a16="http://schemas.microsoft.com/office/drawing/2014/main" id="{00000000-0008-0000-0A00-00002A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430905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139</xdr:row>
      <xdr:rowOff>166686</xdr:rowOff>
    </xdr:to>
    <xdr:pic>
      <xdr:nvPicPr>
        <xdr:cNvPr id="22059" name="Imagem 23" descr="http://boletim.cpos.sp.gov.br/images/consultar.png">
          <a:extLst>
            <a:ext uri="{FF2B5EF4-FFF2-40B4-BE49-F238E27FC236}">
              <a16:creationId xmlns:a16="http://schemas.microsoft.com/office/drawing/2014/main" id="{00000000-0008-0000-0A00-00002B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090225"/>
          <a:ext cx="1714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0</xdr:rowOff>
    </xdr:to>
    <xdr:pic>
      <xdr:nvPicPr>
        <xdr:cNvPr id="22060" name="Imagem 24" descr="http://boletim.cpos.sp.gov.br/images/consultar.png">
          <a:extLst>
            <a:ext uri="{FF2B5EF4-FFF2-40B4-BE49-F238E27FC236}">
              <a16:creationId xmlns:a16="http://schemas.microsoft.com/office/drawing/2014/main" id="{00000000-0008-0000-0A00-00002C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252150"/>
          <a:ext cx="1714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61" name="Imagem 25" descr="http://boletim.cpos.sp.gov.br/images/consultar.png">
          <a:extLst>
            <a:ext uri="{FF2B5EF4-FFF2-40B4-BE49-F238E27FC236}">
              <a16:creationId xmlns:a16="http://schemas.microsoft.com/office/drawing/2014/main" id="{00000000-0008-0000-0A00-00002D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414075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4761</xdr:rowOff>
    </xdr:to>
    <xdr:pic>
      <xdr:nvPicPr>
        <xdr:cNvPr id="22062" name="Imagem 26" descr="http://boletim.cpos.sp.gov.br/images/consultar.png">
          <a:extLst>
            <a:ext uri="{FF2B5EF4-FFF2-40B4-BE49-F238E27FC236}">
              <a16:creationId xmlns:a16="http://schemas.microsoft.com/office/drawing/2014/main" id="{00000000-0008-0000-0A00-00002E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72840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139</xdr:row>
      <xdr:rowOff>166686</xdr:rowOff>
    </xdr:to>
    <xdr:pic>
      <xdr:nvPicPr>
        <xdr:cNvPr id="22063" name="Imagem 27" descr="http://boletim.cpos.sp.gov.br/images/consultar.png">
          <a:extLst>
            <a:ext uri="{FF2B5EF4-FFF2-40B4-BE49-F238E27FC236}">
              <a16:creationId xmlns:a16="http://schemas.microsoft.com/office/drawing/2014/main" id="{00000000-0008-0000-0A00-00002F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747450"/>
          <a:ext cx="1714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140</xdr:row>
      <xdr:rowOff>9523</xdr:rowOff>
    </xdr:to>
    <xdr:pic>
      <xdr:nvPicPr>
        <xdr:cNvPr id="22064" name="Imagem 28" descr="http://boletim.cpos.sp.gov.br/images/consultar.png">
          <a:extLst>
            <a:ext uri="{FF2B5EF4-FFF2-40B4-BE49-F238E27FC236}">
              <a16:creationId xmlns:a16="http://schemas.microsoft.com/office/drawing/2014/main" id="{00000000-0008-0000-0A00-000030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747450"/>
          <a:ext cx="1714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139</xdr:row>
      <xdr:rowOff>166686</xdr:rowOff>
    </xdr:to>
    <xdr:pic>
      <xdr:nvPicPr>
        <xdr:cNvPr id="22065" name="Imagem 29" descr="http://boletim.cpos.sp.gov.br/images/consultar.png">
          <a:extLst>
            <a:ext uri="{FF2B5EF4-FFF2-40B4-BE49-F238E27FC236}">
              <a16:creationId xmlns:a16="http://schemas.microsoft.com/office/drawing/2014/main" id="{00000000-0008-0000-0A00-000031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747450"/>
          <a:ext cx="1714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139</xdr:row>
      <xdr:rowOff>166686</xdr:rowOff>
    </xdr:to>
    <xdr:pic>
      <xdr:nvPicPr>
        <xdr:cNvPr id="22066" name="Imagem 30" descr="http://boletim.cpos.sp.gov.br/images/consultar.png">
          <a:extLst>
            <a:ext uri="{FF2B5EF4-FFF2-40B4-BE49-F238E27FC236}">
              <a16:creationId xmlns:a16="http://schemas.microsoft.com/office/drawing/2014/main" id="{00000000-0008-0000-0A00-000032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747450"/>
          <a:ext cx="1714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139</xdr:row>
      <xdr:rowOff>166686</xdr:rowOff>
    </xdr:to>
    <xdr:pic>
      <xdr:nvPicPr>
        <xdr:cNvPr id="22067" name="Imagem 31" descr="http://boletim.cpos.sp.gov.br/images/consultar.png">
          <a:extLst>
            <a:ext uri="{FF2B5EF4-FFF2-40B4-BE49-F238E27FC236}">
              <a16:creationId xmlns:a16="http://schemas.microsoft.com/office/drawing/2014/main" id="{00000000-0008-0000-0A00-000033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747450"/>
          <a:ext cx="1714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139</xdr:row>
      <xdr:rowOff>166686</xdr:rowOff>
    </xdr:to>
    <xdr:pic>
      <xdr:nvPicPr>
        <xdr:cNvPr id="22068" name="Imagem 32" descr="http://boletim.cpos.sp.gov.br/images/consultar.png">
          <a:extLst>
            <a:ext uri="{FF2B5EF4-FFF2-40B4-BE49-F238E27FC236}">
              <a16:creationId xmlns:a16="http://schemas.microsoft.com/office/drawing/2014/main" id="{00000000-0008-0000-0A00-000034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747450"/>
          <a:ext cx="1714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139</xdr:row>
      <xdr:rowOff>166686</xdr:rowOff>
    </xdr:to>
    <xdr:pic>
      <xdr:nvPicPr>
        <xdr:cNvPr id="22069" name="Imagem 33" descr="http://boletim.cpos.sp.gov.br/images/consultar.png">
          <a:extLst>
            <a:ext uri="{FF2B5EF4-FFF2-40B4-BE49-F238E27FC236}">
              <a16:creationId xmlns:a16="http://schemas.microsoft.com/office/drawing/2014/main" id="{00000000-0008-0000-0A00-000035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747450"/>
          <a:ext cx="1714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171450</xdr:colOff>
      <xdr:row>139</xdr:row>
      <xdr:rowOff>166686</xdr:rowOff>
    </xdr:to>
    <xdr:pic>
      <xdr:nvPicPr>
        <xdr:cNvPr id="22070" name="Imagem 34" descr="http://boletim.cpos.sp.gov.br/images/consultar.png">
          <a:extLst>
            <a:ext uri="{FF2B5EF4-FFF2-40B4-BE49-F238E27FC236}">
              <a16:creationId xmlns:a16="http://schemas.microsoft.com/office/drawing/2014/main" id="{00000000-0008-0000-0A00-0000365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05825" y="36747450"/>
          <a:ext cx="1714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80"/>
  <sheetViews>
    <sheetView tabSelected="1" view="pageBreakPreview" zoomScale="70" zoomScaleNormal="89" zoomScaleSheetLayoutView="70" workbookViewId="0">
      <selection activeCell="A20" sqref="A20:P28"/>
    </sheetView>
  </sheetViews>
  <sheetFormatPr defaultRowHeight="12.75" x14ac:dyDescent="0.2"/>
  <cols>
    <col min="1" max="1" width="17.28515625" customWidth="1"/>
    <col min="2" max="2" width="19.7109375" customWidth="1"/>
    <col min="3" max="3" width="18.28515625" customWidth="1"/>
    <col min="4" max="4" width="7.7109375" customWidth="1"/>
    <col min="5" max="5" width="8" customWidth="1"/>
    <col min="6" max="6" width="12.85546875" customWidth="1"/>
    <col min="7" max="7" width="8.140625" customWidth="1"/>
    <col min="8" max="8" width="14.42578125" customWidth="1"/>
    <col min="9" max="9" width="8.140625" customWidth="1"/>
    <col min="10" max="10" width="13.28515625" customWidth="1"/>
    <col min="11" max="11" width="9.140625" customWidth="1"/>
    <col min="12" max="12" width="13.85546875" customWidth="1"/>
    <col min="13" max="13" width="15" customWidth="1"/>
    <col min="14" max="14" width="14.42578125" customWidth="1"/>
    <col min="15" max="15" width="22.5703125" customWidth="1"/>
    <col min="16" max="16" width="17.85546875" customWidth="1"/>
    <col min="17" max="17" width="18.85546875" customWidth="1"/>
    <col min="18" max="18" width="11.7109375" customWidth="1"/>
    <col min="19" max="19" width="16.140625" customWidth="1"/>
  </cols>
  <sheetData>
    <row r="1" spans="1:14" s="100" customFormat="1" x14ac:dyDescent="0.2"/>
    <row r="2" spans="1:14" s="100" customFormat="1" x14ac:dyDescent="0.2"/>
    <row r="3" spans="1:14" s="100" customFormat="1" x14ac:dyDescent="0.2"/>
    <row r="4" spans="1:14" s="100" customFormat="1" x14ac:dyDescent="0.2"/>
    <row r="5" spans="1:14" s="100" customFormat="1" x14ac:dyDescent="0.2">
      <c r="A5" s="219"/>
      <c r="B5" s="49"/>
      <c r="C5" s="49"/>
      <c r="D5" s="49"/>
      <c r="E5" s="253"/>
      <c r="F5" s="49"/>
      <c r="G5" s="49"/>
      <c r="H5" s="49"/>
      <c r="I5" s="49"/>
      <c r="J5" s="49"/>
    </row>
    <row r="6" spans="1:14" s="100" customFormat="1" x14ac:dyDescent="0.2">
      <c r="A6" s="219"/>
      <c r="B6" s="49"/>
      <c r="C6" s="49"/>
      <c r="D6" s="49"/>
      <c r="E6" s="253"/>
      <c r="F6" s="49"/>
      <c r="G6" s="49"/>
      <c r="H6" s="49"/>
      <c r="I6" s="49"/>
      <c r="J6" s="49"/>
    </row>
    <row r="7" spans="1:14" s="100" customFormat="1" x14ac:dyDescent="0.2">
      <c r="A7" s="219"/>
      <c r="B7" s="49"/>
      <c r="C7" s="49"/>
      <c r="D7" s="49"/>
      <c r="E7" s="253"/>
      <c r="F7" s="49"/>
      <c r="G7" s="49"/>
      <c r="H7" s="49"/>
      <c r="I7" s="49"/>
      <c r="J7" s="49"/>
    </row>
    <row r="8" spans="1:14" s="100" customFormat="1" x14ac:dyDescent="0.2">
      <c r="A8" s="219"/>
      <c r="B8" s="49"/>
      <c r="C8" s="49"/>
      <c r="D8" s="49"/>
      <c r="E8" s="253"/>
      <c r="F8" s="49"/>
      <c r="G8" s="49"/>
      <c r="H8" s="49"/>
      <c r="I8" s="49"/>
      <c r="J8" s="49"/>
    </row>
    <row r="9" spans="1:14" s="100" customFormat="1" x14ac:dyDescent="0.2">
      <c r="A9" s="219"/>
      <c r="B9" s="49"/>
      <c r="C9" s="49"/>
      <c r="D9" s="49"/>
      <c r="E9" s="253"/>
      <c r="F9" s="49"/>
      <c r="G9" s="49"/>
      <c r="H9" s="49"/>
      <c r="I9" s="49"/>
      <c r="J9" s="49"/>
    </row>
    <row r="10" spans="1:14" s="100" customFormat="1" ht="15" x14ac:dyDescent="0.2">
      <c r="A10" s="219"/>
      <c r="C10" s="258"/>
      <c r="D10" s="291" t="s">
        <v>161</v>
      </c>
      <c r="E10" s="291"/>
      <c r="F10" s="291"/>
      <c r="G10" s="291"/>
      <c r="H10" s="291"/>
      <c r="I10" s="291"/>
      <c r="J10" s="291"/>
      <c r="K10" s="291"/>
      <c r="L10" s="291"/>
      <c r="M10" s="291"/>
      <c r="N10" s="291"/>
    </row>
    <row r="11" spans="1:14" s="100" customFormat="1" ht="15" x14ac:dyDescent="0.2">
      <c r="A11" s="219"/>
      <c r="C11" s="258"/>
      <c r="D11" s="291" t="s">
        <v>162</v>
      </c>
      <c r="E11" s="291"/>
      <c r="F11" s="291"/>
      <c r="G11" s="291"/>
      <c r="H11" s="291"/>
      <c r="I11" s="291"/>
      <c r="J11" s="291"/>
      <c r="K11" s="291"/>
      <c r="L11" s="291"/>
      <c r="M11" s="291"/>
      <c r="N11" s="291"/>
    </row>
    <row r="12" spans="1:14" s="100" customFormat="1" ht="15" x14ac:dyDescent="0.2">
      <c r="A12" s="219"/>
      <c r="C12" s="258"/>
      <c r="D12" s="291" t="s">
        <v>163</v>
      </c>
      <c r="E12" s="291"/>
      <c r="F12" s="291"/>
      <c r="G12" s="291"/>
      <c r="H12" s="291"/>
      <c r="I12" s="291"/>
      <c r="J12" s="291"/>
      <c r="K12" s="291"/>
      <c r="L12" s="291"/>
      <c r="M12" s="291"/>
      <c r="N12" s="291"/>
    </row>
    <row r="13" spans="1:14" s="100" customFormat="1" ht="15" x14ac:dyDescent="0.2">
      <c r="A13" s="219"/>
      <c r="C13" s="258"/>
      <c r="D13" s="291" t="s">
        <v>164</v>
      </c>
      <c r="E13" s="291"/>
      <c r="F13" s="291"/>
      <c r="G13" s="291"/>
      <c r="H13" s="291"/>
      <c r="I13" s="291"/>
      <c r="J13" s="291"/>
      <c r="K13" s="291"/>
      <c r="L13" s="291"/>
      <c r="M13" s="291"/>
      <c r="N13" s="291"/>
    </row>
    <row r="14" spans="1:14" s="100" customFormat="1" x14ac:dyDescent="0.2">
      <c r="A14" s="219"/>
      <c r="B14" s="49"/>
      <c r="C14" s="49"/>
      <c r="D14" s="49"/>
      <c r="E14" s="253"/>
      <c r="F14" s="49"/>
      <c r="G14" s="49"/>
      <c r="H14" s="49"/>
      <c r="I14" s="49"/>
      <c r="J14" s="49"/>
    </row>
    <row r="15" spans="1:14" s="100" customFormat="1" x14ac:dyDescent="0.2">
      <c r="A15" s="219"/>
      <c r="B15" s="49"/>
      <c r="C15" s="49"/>
      <c r="D15" s="49"/>
      <c r="E15" s="253"/>
      <c r="F15" s="49"/>
      <c r="G15" s="49"/>
      <c r="H15" s="49"/>
      <c r="I15" s="49"/>
      <c r="J15" s="49"/>
    </row>
    <row r="16" spans="1:14" s="100" customFormat="1" ht="29.45" customHeight="1" x14ac:dyDescent="0.2">
      <c r="D16" s="282" t="s">
        <v>166</v>
      </c>
      <c r="E16" s="283"/>
      <c r="F16" s="283"/>
      <c r="G16" s="283"/>
      <c r="H16" s="283"/>
      <c r="I16" s="283"/>
      <c r="J16" s="283"/>
      <c r="K16" s="283"/>
      <c r="L16" s="283"/>
      <c r="M16" s="283"/>
      <c r="N16" s="284"/>
    </row>
    <row r="17" spans="1:17" s="100" customFormat="1" x14ac:dyDescent="0.2">
      <c r="D17" s="254"/>
      <c r="E17" s="255"/>
      <c r="F17" s="254"/>
      <c r="G17" s="256"/>
      <c r="H17" s="257"/>
      <c r="I17" s="49"/>
      <c r="J17" s="49"/>
      <c r="K17" s="49"/>
      <c r="L17" s="49"/>
      <c r="M17" s="49"/>
    </row>
    <row r="18" spans="1:17" s="100" customFormat="1" ht="31.9" customHeight="1" x14ac:dyDescent="0.2">
      <c r="D18" s="282" t="s">
        <v>165</v>
      </c>
      <c r="E18" s="283"/>
      <c r="F18" s="283"/>
      <c r="G18" s="283"/>
      <c r="H18" s="283"/>
      <c r="I18" s="283"/>
      <c r="J18" s="283"/>
      <c r="K18" s="283"/>
      <c r="L18" s="283"/>
      <c r="M18" s="283"/>
      <c r="N18" s="284"/>
    </row>
    <row r="19" spans="1:17" s="100" customFormat="1" x14ac:dyDescent="0.2">
      <c r="D19" s="254"/>
      <c r="E19" s="255"/>
      <c r="F19" s="254"/>
      <c r="G19" s="256"/>
      <c r="H19" s="257"/>
      <c r="I19" s="49"/>
      <c r="J19" s="49"/>
      <c r="K19" s="49"/>
      <c r="L19" s="49"/>
      <c r="M19" s="49"/>
    </row>
    <row r="20" spans="1:17" s="100" customFormat="1" ht="13.15" customHeight="1" x14ac:dyDescent="0.2">
      <c r="A20" s="260" t="s">
        <v>167</v>
      </c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</row>
    <row r="21" spans="1:17" s="100" customFormat="1" ht="13.15" customHeight="1" x14ac:dyDescent="0.2">
      <c r="A21" s="260"/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</row>
    <row r="22" spans="1:17" s="100" customFormat="1" ht="13.15" customHeight="1" x14ac:dyDescent="0.2">
      <c r="A22" s="260"/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0"/>
    </row>
    <row r="23" spans="1:17" s="100" customFormat="1" ht="13.15" customHeight="1" x14ac:dyDescent="0.2">
      <c r="A23" s="260"/>
      <c r="B23" s="260"/>
      <c r="C23" s="260"/>
      <c r="D23" s="260"/>
      <c r="E23" s="260"/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</row>
    <row r="24" spans="1:17" s="100" customFormat="1" ht="13.15" customHeight="1" x14ac:dyDescent="0.2">
      <c r="A24" s="260"/>
      <c r="B24" s="260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0"/>
      <c r="P24" s="260"/>
    </row>
    <row r="25" spans="1:17" s="100" customFormat="1" ht="13.15" customHeight="1" x14ac:dyDescent="0.2">
      <c r="A25" s="260"/>
      <c r="B25" s="260"/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</row>
    <row r="26" spans="1:17" s="100" customFormat="1" ht="13.15" customHeight="1" x14ac:dyDescent="0.2">
      <c r="A26" s="260"/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</row>
    <row r="27" spans="1:17" s="100" customFormat="1" ht="13.15" customHeight="1" x14ac:dyDescent="0.2">
      <c r="A27" s="260"/>
      <c r="B27" s="260"/>
      <c r="C27" s="260"/>
      <c r="D27" s="260"/>
      <c r="E27" s="260"/>
      <c r="F27" s="260"/>
      <c r="G27" s="260"/>
      <c r="H27" s="260"/>
      <c r="I27" s="260"/>
      <c r="J27" s="260"/>
      <c r="K27" s="260"/>
      <c r="L27" s="260"/>
      <c r="M27" s="260"/>
      <c r="N27" s="260"/>
      <c r="O27" s="260"/>
      <c r="P27" s="260"/>
    </row>
    <row r="28" spans="1:17" s="100" customFormat="1" ht="13.15" customHeight="1" x14ac:dyDescent="0.2">
      <c r="A28" s="260"/>
      <c r="B28" s="260"/>
      <c r="C28" s="260"/>
      <c r="D28" s="260"/>
      <c r="E28" s="260"/>
      <c r="F28" s="260"/>
      <c r="G28" s="260"/>
      <c r="H28" s="260"/>
      <c r="I28" s="260"/>
      <c r="J28" s="260"/>
      <c r="K28" s="260"/>
      <c r="L28" s="260"/>
      <c r="M28" s="260"/>
      <c r="N28" s="260"/>
      <c r="O28" s="260"/>
      <c r="P28" s="260"/>
    </row>
    <row r="29" spans="1:17" s="100" customFormat="1" ht="13.15" customHeight="1" x14ac:dyDescent="0.2">
      <c r="A29" s="259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</row>
    <row r="30" spans="1:17" s="100" customFormat="1" x14ac:dyDescent="0.2"/>
    <row r="31" spans="1:17" s="100" customFormat="1" ht="23.25" customHeight="1" x14ac:dyDescent="0.2">
      <c r="A31" s="196" t="s">
        <v>139</v>
      </c>
      <c r="B31" s="289" t="s">
        <v>142</v>
      </c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</row>
    <row r="32" spans="1:17" s="100" customFormat="1" ht="18" customHeight="1" x14ac:dyDescent="0.2">
      <c r="A32" s="196" t="s">
        <v>140</v>
      </c>
      <c r="B32" s="289" t="s">
        <v>160</v>
      </c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</row>
    <row r="33" spans="1:19" s="100" customFormat="1" ht="21.75" customHeight="1" x14ac:dyDescent="0.2">
      <c r="A33" s="196" t="s">
        <v>141</v>
      </c>
      <c r="B33" s="289" t="s">
        <v>145</v>
      </c>
      <c r="C33" s="289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289"/>
    </row>
    <row r="34" spans="1:19" ht="20.25" customHeight="1" x14ac:dyDescent="0.2">
      <c r="A34" s="196" t="s">
        <v>143</v>
      </c>
      <c r="B34" s="197">
        <v>699352.44520000007</v>
      </c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8"/>
    </row>
    <row r="35" spans="1:19" ht="24.75" customHeight="1" x14ac:dyDescent="0.2">
      <c r="A35" s="267" t="s">
        <v>11</v>
      </c>
      <c r="B35" s="268" t="s">
        <v>12</v>
      </c>
      <c r="C35" s="268"/>
      <c r="D35" s="290" t="s">
        <v>7</v>
      </c>
      <c r="E35" s="267" t="s">
        <v>8</v>
      </c>
      <c r="F35" s="267"/>
      <c r="G35" s="267"/>
      <c r="H35" s="267"/>
      <c r="I35" s="267"/>
      <c r="J35" s="267"/>
      <c r="K35" s="267"/>
      <c r="L35" s="267"/>
      <c r="M35" s="278" t="s">
        <v>36</v>
      </c>
      <c r="N35" s="267" t="s">
        <v>17</v>
      </c>
      <c r="O35" s="267" t="s">
        <v>13</v>
      </c>
      <c r="P35" s="277" t="s">
        <v>23</v>
      </c>
      <c r="Q35" s="277" t="s">
        <v>25</v>
      </c>
    </row>
    <row r="36" spans="1:19" ht="19.5" customHeight="1" x14ac:dyDescent="0.2">
      <c r="A36" s="267"/>
      <c r="B36" s="268"/>
      <c r="C36" s="268"/>
      <c r="D36" s="290"/>
      <c r="E36" s="267" t="s">
        <v>9</v>
      </c>
      <c r="F36" s="267"/>
      <c r="G36" s="279" t="s">
        <v>10</v>
      </c>
      <c r="H36" s="279"/>
      <c r="I36" s="279" t="s">
        <v>35</v>
      </c>
      <c r="J36" s="279"/>
      <c r="K36" s="279" t="s">
        <v>37</v>
      </c>
      <c r="L36" s="279"/>
      <c r="M36" s="278"/>
      <c r="N36" s="267"/>
      <c r="O36" s="267"/>
      <c r="P36" s="277"/>
      <c r="Q36" s="277"/>
    </row>
    <row r="37" spans="1:19" ht="69" customHeight="1" x14ac:dyDescent="0.2">
      <c r="A37" s="267"/>
      <c r="B37" s="268"/>
      <c r="C37" s="268"/>
      <c r="D37" s="290"/>
      <c r="E37" s="279">
        <v>1.3</v>
      </c>
      <c r="F37" s="279"/>
      <c r="G37" s="279">
        <v>1.7</v>
      </c>
      <c r="H37" s="279"/>
      <c r="I37" s="279">
        <v>2.2000000000000002</v>
      </c>
      <c r="J37" s="279"/>
      <c r="K37" s="279">
        <v>1.8</v>
      </c>
      <c r="L37" s="279"/>
      <c r="M37" s="278"/>
      <c r="N37" s="267"/>
      <c r="O37" s="267"/>
      <c r="P37" s="277"/>
      <c r="Q37" s="277"/>
    </row>
    <row r="38" spans="1:19" ht="18" customHeight="1" x14ac:dyDescent="0.2">
      <c r="A38" s="230" t="s">
        <v>154</v>
      </c>
      <c r="B38" s="264" t="s">
        <v>16</v>
      </c>
      <c r="C38" s="264"/>
      <c r="D38" s="229"/>
      <c r="E38" s="103" t="s">
        <v>39</v>
      </c>
      <c r="F38" s="103" t="s">
        <v>0</v>
      </c>
      <c r="G38" s="103" t="s">
        <v>39</v>
      </c>
      <c r="H38" s="103" t="s">
        <v>0</v>
      </c>
      <c r="I38" s="103" t="s">
        <v>39</v>
      </c>
      <c r="J38" s="103" t="s">
        <v>0</v>
      </c>
      <c r="K38" s="103" t="s">
        <v>39</v>
      </c>
      <c r="L38" s="103" t="s">
        <v>0</v>
      </c>
      <c r="M38" s="103"/>
      <c r="N38" s="103"/>
      <c r="O38" s="103"/>
      <c r="P38" s="199"/>
      <c r="Q38" s="200"/>
    </row>
    <row r="39" spans="1:19" ht="33" customHeight="1" x14ac:dyDescent="0.25">
      <c r="A39" s="261" t="s">
        <v>150</v>
      </c>
      <c r="B39" s="287" t="s">
        <v>50</v>
      </c>
      <c r="C39" s="287"/>
      <c r="D39" s="104" t="s">
        <v>3</v>
      </c>
      <c r="E39" s="205">
        <v>0</v>
      </c>
      <c r="F39" s="105">
        <v>0</v>
      </c>
      <c r="G39" s="201">
        <v>455</v>
      </c>
      <c r="H39" s="106">
        <v>4236.05</v>
      </c>
      <c r="I39" s="201">
        <v>0</v>
      </c>
      <c r="J39" s="106">
        <v>0</v>
      </c>
      <c r="K39" s="210">
        <v>0</v>
      </c>
      <c r="L39" s="106">
        <v>0</v>
      </c>
      <c r="M39" s="213">
        <v>455</v>
      </c>
      <c r="N39" s="124">
        <v>9.31</v>
      </c>
      <c r="O39" s="121">
        <v>4236.05</v>
      </c>
      <c r="P39" s="118" t="s">
        <v>144</v>
      </c>
      <c r="Q39" s="118" t="s">
        <v>51</v>
      </c>
      <c r="R39" s="280"/>
      <c r="S39" s="281"/>
    </row>
    <row r="40" spans="1:19" ht="36" x14ac:dyDescent="0.2">
      <c r="A40" s="261"/>
      <c r="B40" s="233" t="s">
        <v>29</v>
      </c>
      <c r="C40" s="201">
        <v>3.6</v>
      </c>
      <c r="D40" s="104" t="s">
        <v>18</v>
      </c>
      <c r="E40" s="205">
        <v>0</v>
      </c>
      <c r="F40" s="105">
        <v>0</v>
      </c>
      <c r="G40" s="201">
        <v>455</v>
      </c>
      <c r="H40" s="106">
        <v>3538.0800000000004</v>
      </c>
      <c r="I40" s="201">
        <v>0</v>
      </c>
      <c r="J40" s="106">
        <v>0</v>
      </c>
      <c r="K40" s="210">
        <v>0</v>
      </c>
      <c r="L40" s="106">
        <v>0</v>
      </c>
      <c r="M40" s="213">
        <v>455</v>
      </c>
      <c r="N40" s="124">
        <v>2.16</v>
      </c>
      <c r="O40" s="121">
        <v>3538.0800000000004</v>
      </c>
      <c r="P40" s="128" t="s">
        <v>42</v>
      </c>
      <c r="Q40" s="118" t="s">
        <v>54</v>
      </c>
      <c r="R40" s="12"/>
    </row>
    <row r="41" spans="1:19" ht="39.75" customHeight="1" x14ac:dyDescent="0.2">
      <c r="A41" s="261"/>
      <c r="B41" s="233" t="s">
        <v>30</v>
      </c>
      <c r="C41" s="201">
        <v>53</v>
      </c>
      <c r="D41" s="104" t="s">
        <v>18</v>
      </c>
      <c r="E41" s="205">
        <v>0</v>
      </c>
      <c r="F41" s="105">
        <v>0</v>
      </c>
      <c r="G41" s="201">
        <v>108</v>
      </c>
      <c r="H41" s="106">
        <v>7212.2400000000007</v>
      </c>
      <c r="I41" s="201">
        <v>0</v>
      </c>
      <c r="J41" s="106">
        <v>0</v>
      </c>
      <c r="K41" s="210">
        <v>0</v>
      </c>
      <c r="L41" s="106">
        <v>0</v>
      </c>
      <c r="M41" s="213">
        <v>108</v>
      </c>
      <c r="N41" s="124">
        <v>1.26</v>
      </c>
      <c r="O41" s="121">
        <v>7212.24</v>
      </c>
      <c r="P41" s="128" t="s">
        <v>42</v>
      </c>
      <c r="Q41" s="118" t="s">
        <v>49</v>
      </c>
      <c r="R41" s="12"/>
    </row>
    <row r="42" spans="1:19" ht="39.75" customHeight="1" x14ac:dyDescent="0.2">
      <c r="A42" s="261"/>
      <c r="B42" s="285" t="s">
        <v>81</v>
      </c>
      <c r="C42" s="285"/>
      <c r="D42" s="107" t="s">
        <v>4</v>
      </c>
      <c r="E42" s="206">
        <v>1300</v>
      </c>
      <c r="F42" s="105">
        <v>454.99999999999994</v>
      </c>
      <c r="G42" s="212">
        <v>1700</v>
      </c>
      <c r="H42" s="105">
        <v>595</v>
      </c>
      <c r="I42" s="212">
        <v>2200</v>
      </c>
      <c r="J42" s="105">
        <v>770</v>
      </c>
      <c r="K42" s="211">
        <v>1800</v>
      </c>
      <c r="L42" s="105">
        <v>630</v>
      </c>
      <c r="M42" s="213">
        <v>7000</v>
      </c>
      <c r="N42" s="125">
        <v>0.35</v>
      </c>
      <c r="O42" s="123">
        <v>2450</v>
      </c>
      <c r="P42" s="128" t="s">
        <v>42</v>
      </c>
      <c r="Q42" s="118" t="s">
        <v>82</v>
      </c>
      <c r="R42" s="12"/>
    </row>
    <row r="43" spans="1:19" s="96" customFormat="1" ht="39.75" customHeight="1" x14ac:dyDescent="0.2">
      <c r="A43" s="261"/>
      <c r="B43" s="275" t="s">
        <v>77</v>
      </c>
      <c r="C43" s="275"/>
      <c r="D43" s="108" t="s">
        <v>78</v>
      </c>
      <c r="E43" s="234">
        <v>1.3</v>
      </c>
      <c r="F43" s="109">
        <v>520.03899999999999</v>
      </c>
      <c r="G43" s="235">
        <v>1.7</v>
      </c>
      <c r="H43" s="109">
        <v>680.05099999999993</v>
      </c>
      <c r="I43" s="235">
        <v>2.2000000000000002</v>
      </c>
      <c r="J43" s="109">
        <v>880.06600000000003</v>
      </c>
      <c r="K43" s="236">
        <v>1.8</v>
      </c>
      <c r="L43" s="109">
        <v>720.05399999999997</v>
      </c>
      <c r="M43" s="213">
        <v>7</v>
      </c>
      <c r="N43" s="124">
        <v>400.03</v>
      </c>
      <c r="O43" s="121">
        <v>2800.21</v>
      </c>
      <c r="P43" s="128" t="s">
        <v>42</v>
      </c>
      <c r="Q43" s="118" t="s">
        <v>79</v>
      </c>
      <c r="R43" s="95"/>
    </row>
    <row r="44" spans="1:19" ht="40.5" customHeight="1" x14ac:dyDescent="0.2">
      <c r="A44" s="261"/>
      <c r="B44" s="274" t="s">
        <v>132</v>
      </c>
      <c r="C44" s="274"/>
      <c r="D44" s="104" t="s">
        <v>3</v>
      </c>
      <c r="E44" s="205">
        <v>0</v>
      </c>
      <c r="F44" s="105">
        <v>0</v>
      </c>
      <c r="G44" s="201">
        <v>280</v>
      </c>
      <c r="H44" s="105">
        <v>1262.8</v>
      </c>
      <c r="I44" s="201">
        <v>0</v>
      </c>
      <c r="J44" s="105">
        <v>0</v>
      </c>
      <c r="K44" s="210">
        <v>0</v>
      </c>
      <c r="L44" s="105">
        <v>0</v>
      </c>
      <c r="M44" s="213">
        <v>280</v>
      </c>
      <c r="N44" s="124">
        <v>4.51</v>
      </c>
      <c r="O44" s="121">
        <v>1262.8</v>
      </c>
      <c r="P44" s="128" t="s">
        <v>146</v>
      </c>
      <c r="Q44" s="118" t="s">
        <v>102</v>
      </c>
      <c r="R44" s="12"/>
    </row>
    <row r="45" spans="1:19" ht="30" customHeight="1" x14ac:dyDescent="0.2">
      <c r="A45" s="261"/>
      <c r="B45" s="263" t="s">
        <v>14</v>
      </c>
      <c r="C45" s="263"/>
      <c r="D45" s="263"/>
      <c r="E45" s="263"/>
      <c r="F45" s="187">
        <v>975.03899999999999</v>
      </c>
      <c r="G45" s="232"/>
      <c r="H45" s="187">
        <v>17524.221000000001</v>
      </c>
      <c r="I45" s="237"/>
      <c r="J45" s="187">
        <v>1650.066</v>
      </c>
      <c r="K45" s="232"/>
      <c r="L45" s="187">
        <v>1350.0540000000001</v>
      </c>
      <c r="M45" s="244"/>
      <c r="N45" s="120"/>
      <c r="O45" s="122">
        <v>21499.38</v>
      </c>
      <c r="P45" s="188"/>
      <c r="Q45" s="120"/>
      <c r="R45" s="12"/>
    </row>
    <row r="46" spans="1:19" ht="21.75" customHeight="1" x14ac:dyDescent="0.2">
      <c r="A46" s="230" t="s">
        <v>155</v>
      </c>
      <c r="B46" s="261"/>
      <c r="C46" s="261"/>
      <c r="D46" s="261"/>
      <c r="E46" s="261"/>
      <c r="F46" s="238"/>
      <c r="G46" s="238"/>
      <c r="H46" s="238"/>
      <c r="I46" s="239"/>
      <c r="J46" s="238"/>
      <c r="K46" s="238"/>
      <c r="L46" s="238"/>
      <c r="M46" s="237"/>
      <c r="N46" s="232"/>
      <c r="O46" s="232"/>
      <c r="P46" s="232"/>
      <c r="Q46" s="232"/>
      <c r="R46" s="12"/>
    </row>
    <row r="47" spans="1:19" ht="24.75" customHeight="1" x14ac:dyDescent="0.2">
      <c r="A47" s="269" t="s">
        <v>149</v>
      </c>
      <c r="B47" s="271" t="s">
        <v>62</v>
      </c>
      <c r="C47" s="271"/>
      <c r="D47" s="104" t="s">
        <v>2</v>
      </c>
      <c r="E47" s="204">
        <v>0</v>
      </c>
      <c r="F47" s="111">
        <v>0</v>
      </c>
      <c r="G47" s="204">
        <v>0</v>
      </c>
      <c r="H47" s="112">
        <v>0</v>
      </c>
      <c r="I47" s="204">
        <v>2</v>
      </c>
      <c r="J47" s="112">
        <v>296.2</v>
      </c>
      <c r="K47" s="204">
        <v>0</v>
      </c>
      <c r="L47" s="112">
        <v>0</v>
      </c>
      <c r="M47" s="213">
        <v>2</v>
      </c>
      <c r="N47" s="124">
        <v>148.1</v>
      </c>
      <c r="O47" s="121">
        <v>296.2</v>
      </c>
      <c r="P47" s="128" t="s">
        <v>42</v>
      </c>
      <c r="Q47" s="118" t="s">
        <v>61</v>
      </c>
    </row>
    <row r="48" spans="1:19" ht="24.75" customHeight="1" x14ac:dyDescent="0.2">
      <c r="A48" s="269"/>
      <c r="B48" s="271" t="s">
        <v>26</v>
      </c>
      <c r="C48" s="271"/>
      <c r="D48" s="104" t="s">
        <v>2</v>
      </c>
      <c r="E48" s="204">
        <v>42</v>
      </c>
      <c r="F48" s="111">
        <v>9129.9599999999991</v>
      </c>
      <c r="G48" s="204">
        <v>72</v>
      </c>
      <c r="H48" s="112">
        <v>15651.36</v>
      </c>
      <c r="I48" s="204">
        <v>72</v>
      </c>
      <c r="J48" s="112">
        <v>15651.36</v>
      </c>
      <c r="K48" s="204">
        <v>22</v>
      </c>
      <c r="L48" s="112">
        <v>4782.3599999999997</v>
      </c>
      <c r="M48" s="213">
        <v>208</v>
      </c>
      <c r="N48" s="124">
        <v>217.38</v>
      </c>
      <c r="O48" s="121">
        <v>45215.040000000001</v>
      </c>
      <c r="P48" s="128" t="s">
        <v>42</v>
      </c>
      <c r="Q48" s="118" t="s">
        <v>41</v>
      </c>
    </row>
    <row r="49" spans="1:26" ht="24.75" customHeight="1" x14ac:dyDescent="0.2">
      <c r="A49" s="269"/>
      <c r="B49" s="271" t="s">
        <v>73</v>
      </c>
      <c r="C49" s="271"/>
      <c r="D49" s="104" t="s">
        <v>2</v>
      </c>
      <c r="E49" s="204">
        <v>0</v>
      </c>
      <c r="F49" s="111">
        <v>0</v>
      </c>
      <c r="G49" s="204">
        <v>10</v>
      </c>
      <c r="H49" s="113">
        <v>3423.3999999999996</v>
      </c>
      <c r="I49" s="204">
        <v>2</v>
      </c>
      <c r="J49" s="112">
        <v>684.68</v>
      </c>
      <c r="K49" s="204">
        <v>0</v>
      </c>
      <c r="L49" s="112">
        <v>0</v>
      </c>
      <c r="M49" s="213">
        <v>12</v>
      </c>
      <c r="N49" s="124">
        <v>342.34</v>
      </c>
      <c r="O49" s="121">
        <v>4108.08</v>
      </c>
      <c r="P49" s="128" t="s">
        <v>42</v>
      </c>
      <c r="Q49" s="118" t="s">
        <v>40</v>
      </c>
      <c r="U49" s="53"/>
    </row>
    <row r="50" spans="1:26" ht="24.75" customHeight="1" x14ac:dyDescent="0.2">
      <c r="A50" s="269"/>
      <c r="B50" s="271" t="s">
        <v>43</v>
      </c>
      <c r="C50" s="271"/>
      <c r="D50" s="104" t="s">
        <v>2</v>
      </c>
      <c r="E50" s="204">
        <v>0</v>
      </c>
      <c r="F50" s="111">
        <v>0</v>
      </c>
      <c r="G50" s="204">
        <v>40</v>
      </c>
      <c r="H50" s="112">
        <v>18521.600000000002</v>
      </c>
      <c r="I50" s="204">
        <v>0</v>
      </c>
      <c r="J50" s="112">
        <v>0</v>
      </c>
      <c r="K50" s="204">
        <v>0</v>
      </c>
      <c r="L50" s="112">
        <v>0</v>
      </c>
      <c r="M50" s="213">
        <v>40</v>
      </c>
      <c r="N50" s="124">
        <v>463.04</v>
      </c>
      <c r="O50" s="121">
        <v>18521.600000000002</v>
      </c>
      <c r="P50" s="128" t="s">
        <v>42</v>
      </c>
      <c r="Q50" s="118" t="s">
        <v>63</v>
      </c>
    </row>
    <row r="51" spans="1:26" ht="29.45" customHeight="1" x14ac:dyDescent="0.2">
      <c r="A51" s="269"/>
      <c r="B51" s="273" t="s">
        <v>64</v>
      </c>
      <c r="C51" s="273"/>
      <c r="D51" s="104" t="s">
        <v>3</v>
      </c>
      <c r="E51" s="204">
        <v>9.6</v>
      </c>
      <c r="F51" s="113">
        <v>5060.4479999999994</v>
      </c>
      <c r="G51" s="204">
        <v>14.4</v>
      </c>
      <c r="H51" s="113">
        <v>7590.6720000000005</v>
      </c>
      <c r="I51" s="204">
        <v>21.6</v>
      </c>
      <c r="J51" s="113">
        <v>11386.008</v>
      </c>
      <c r="K51" s="204">
        <v>7.2</v>
      </c>
      <c r="L51" s="113">
        <v>3795.3360000000002</v>
      </c>
      <c r="M51" s="213">
        <v>52.800000000000004</v>
      </c>
      <c r="N51" s="124">
        <v>527.13</v>
      </c>
      <c r="O51" s="121">
        <v>27832.464000000004</v>
      </c>
      <c r="P51" s="128" t="s">
        <v>42</v>
      </c>
      <c r="Q51" s="118" t="s">
        <v>67</v>
      </c>
    </row>
    <row r="52" spans="1:26" ht="29.25" customHeight="1" x14ac:dyDescent="0.2">
      <c r="A52" s="269"/>
      <c r="B52" s="273" t="s">
        <v>65</v>
      </c>
      <c r="C52" s="273"/>
      <c r="D52" s="104" t="s">
        <v>3</v>
      </c>
      <c r="E52" s="204">
        <v>2.8</v>
      </c>
      <c r="F52" s="207">
        <v>1475.9639999999999</v>
      </c>
      <c r="G52" s="204">
        <v>2.8</v>
      </c>
      <c r="H52" s="113">
        <v>1475.9639999999999</v>
      </c>
      <c r="I52" s="204">
        <v>2.8</v>
      </c>
      <c r="J52" s="113">
        <v>1475.9639999999999</v>
      </c>
      <c r="K52" s="204">
        <v>2.8</v>
      </c>
      <c r="L52" s="113">
        <v>1475.9639999999999</v>
      </c>
      <c r="M52" s="213">
        <v>11.2</v>
      </c>
      <c r="N52" s="124">
        <v>527.13</v>
      </c>
      <c r="O52" s="121">
        <v>5903.8559999999998</v>
      </c>
      <c r="P52" s="128" t="s">
        <v>42</v>
      </c>
      <c r="Q52" s="118" t="s">
        <v>67</v>
      </c>
    </row>
    <row r="53" spans="1:26" ht="24.75" customHeight="1" x14ac:dyDescent="0.2">
      <c r="A53" s="269"/>
      <c r="B53" s="273" t="s">
        <v>66</v>
      </c>
      <c r="C53" s="273"/>
      <c r="D53" s="104" t="s">
        <v>3</v>
      </c>
      <c r="E53" s="204">
        <v>0</v>
      </c>
      <c r="F53" s="111">
        <v>0</v>
      </c>
      <c r="G53" s="204">
        <v>3.2</v>
      </c>
      <c r="H53" s="112">
        <v>1686.816</v>
      </c>
      <c r="I53" s="204">
        <v>0</v>
      </c>
      <c r="J53" s="112">
        <v>0</v>
      </c>
      <c r="K53" s="204">
        <v>0</v>
      </c>
      <c r="L53" s="112">
        <v>0</v>
      </c>
      <c r="M53" s="213">
        <v>3.2</v>
      </c>
      <c r="N53" s="124">
        <v>527.13</v>
      </c>
      <c r="O53" s="121">
        <v>1686.816</v>
      </c>
      <c r="P53" s="128" t="s">
        <v>42</v>
      </c>
      <c r="Q53" s="118" t="s">
        <v>67</v>
      </c>
    </row>
    <row r="54" spans="1:26" ht="28.9" customHeight="1" x14ac:dyDescent="0.2">
      <c r="A54" s="269"/>
      <c r="B54" s="273" t="s">
        <v>75</v>
      </c>
      <c r="C54" s="273"/>
      <c r="D54" s="104" t="s">
        <v>3</v>
      </c>
      <c r="E54" s="204">
        <v>0</v>
      </c>
      <c r="F54" s="111">
        <v>0</v>
      </c>
      <c r="G54" s="204">
        <v>8</v>
      </c>
      <c r="H54" s="112">
        <v>4217.04</v>
      </c>
      <c r="I54" s="204"/>
      <c r="J54" s="112">
        <v>0</v>
      </c>
      <c r="K54" s="204"/>
      <c r="L54" s="112">
        <v>0</v>
      </c>
      <c r="M54" s="213">
        <v>8</v>
      </c>
      <c r="N54" s="124">
        <v>527.13</v>
      </c>
      <c r="O54" s="121">
        <v>4217.04</v>
      </c>
      <c r="P54" s="128" t="s">
        <v>42</v>
      </c>
      <c r="Q54" s="118" t="s">
        <v>67</v>
      </c>
    </row>
    <row r="55" spans="1:26" ht="24" customHeight="1" x14ac:dyDescent="0.2">
      <c r="A55" s="269"/>
      <c r="B55" s="270" t="s">
        <v>44</v>
      </c>
      <c r="C55" s="270"/>
      <c r="D55" s="104" t="s">
        <v>2</v>
      </c>
      <c r="E55" s="204">
        <v>20</v>
      </c>
      <c r="F55" s="111">
        <v>997.6</v>
      </c>
      <c r="G55" s="209">
        <v>20</v>
      </c>
      <c r="H55" s="112">
        <v>997.6</v>
      </c>
      <c r="I55" s="209">
        <v>60</v>
      </c>
      <c r="J55" s="112">
        <v>2992.8</v>
      </c>
      <c r="K55" s="209">
        <v>20</v>
      </c>
      <c r="L55" s="112">
        <v>997.6</v>
      </c>
      <c r="M55" s="213">
        <v>120</v>
      </c>
      <c r="N55" s="127">
        <v>49.88</v>
      </c>
      <c r="O55" s="121">
        <v>5985.6</v>
      </c>
      <c r="P55" s="128" t="s">
        <v>42</v>
      </c>
      <c r="Q55" s="129" t="s">
        <v>45</v>
      </c>
    </row>
    <row r="56" spans="1:26" ht="22.5" customHeight="1" x14ac:dyDescent="0.2">
      <c r="A56" s="269"/>
      <c r="B56" s="270" t="s">
        <v>38</v>
      </c>
      <c r="C56" s="270"/>
      <c r="D56" s="104" t="s">
        <v>2</v>
      </c>
      <c r="E56" s="204">
        <v>10</v>
      </c>
      <c r="F56" s="111">
        <v>639.09999999999991</v>
      </c>
      <c r="G56" s="114"/>
      <c r="H56" s="112">
        <v>0</v>
      </c>
      <c r="I56" s="209">
        <v>10</v>
      </c>
      <c r="J56" s="111">
        <v>639.09999999999991</v>
      </c>
      <c r="K56" s="209"/>
      <c r="L56" s="112">
        <v>0</v>
      </c>
      <c r="M56" s="213">
        <v>20</v>
      </c>
      <c r="N56" s="127">
        <v>63.91</v>
      </c>
      <c r="O56" s="121">
        <v>1278.1999999999998</v>
      </c>
      <c r="P56" s="128" t="s">
        <v>42</v>
      </c>
      <c r="Q56" s="129" t="s">
        <v>46</v>
      </c>
    </row>
    <row r="57" spans="1:26" ht="30" customHeight="1" x14ac:dyDescent="0.2">
      <c r="A57" s="269"/>
      <c r="B57" s="271" t="s">
        <v>48</v>
      </c>
      <c r="C57" s="271"/>
      <c r="D57" s="104" t="s">
        <v>3</v>
      </c>
      <c r="E57" s="205">
        <v>0</v>
      </c>
      <c r="F57" s="105">
        <v>0</v>
      </c>
      <c r="G57" s="104">
        <v>4.1040000000000001</v>
      </c>
      <c r="H57" s="106">
        <v>625.03920000000005</v>
      </c>
      <c r="I57" s="201">
        <v>0</v>
      </c>
      <c r="J57" s="106">
        <v>0</v>
      </c>
      <c r="K57" s="201">
        <v>0</v>
      </c>
      <c r="L57" s="106">
        <v>0</v>
      </c>
      <c r="M57" s="213">
        <v>4.1040000000000001</v>
      </c>
      <c r="N57" s="124">
        <v>152.30000000000001</v>
      </c>
      <c r="O57" s="121">
        <v>625.03920000000005</v>
      </c>
      <c r="P57" s="128" t="s">
        <v>42</v>
      </c>
      <c r="Q57" s="129" t="s">
        <v>52</v>
      </c>
    </row>
    <row r="58" spans="1:26" ht="20.25" customHeight="1" x14ac:dyDescent="0.2">
      <c r="A58" s="269"/>
      <c r="B58" s="263" t="s">
        <v>15</v>
      </c>
      <c r="C58" s="263"/>
      <c r="D58" s="263"/>
      <c r="E58" s="263"/>
      <c r="F58" s="202">
        <v>17303.071999999996</v>
      </c>
      <c r="G58" s="232"/>
      <c r="H58" s="202">
        <v>54189.491199999997</v>
      </c>
      <c r="I58" s="237"/>
      <c r="J58" s="202">
        <v>33126.112000000001</v>
      </c>
      <c r="K58" s="232"/>
      <c r="L58" s="202">
        <v>11051.26</v>
      </c>
      <c r="M58" s="214"/>
      <c r="N58" s="162"/>
      <c r="O58" s="122">
        <v>115669.93520000001</v>
      </c>
      <c r="P58" s="245"/>
      <c r="Q58" s="246"/>
      <c r="R58" s="12"/>
    </row>
    <row r="59" spans="1:26" s="100" customFormat="1" ht="20.25" customHeight="1" x14ac:dyDescent="0.2">
      <c r="A59" s="230" t="s">
        <v>156</v>
      </c>
      <c r="B59" s="261"/>
      <c r="C59" s="261"/>
      <c r="D59" s="261"/>
      <c r="E59" s="261"/>
      <c r="F59" s="238"/>
      <c r="G59" s="238"/>
      <c r="H59" s="238"/>
      <c r="I59" s="238"/>
      <c r="J59" s="238"/>
      <c r="K59" s="238"/>
      <c r="L59" s="238"/>
      <c r="M59" s="238"/>
      <c r="N59" s="238"/>
      <c r="O59" s="238"/>
      <c r="P59" s="238"/>
      <c r="Q59" s="238"/>
      <c r="R59" s="12"/>
    </row>
    <row r="60" spans="1:26" ht="45.75" customHeight="1" x14ac:dyDescent="0.2">
      <c r="A60" s="261" t="s">
        <v>151</v>
      </c>
      <c r="B60" s="273" t="s">
        <v>127</v>
      </c>
      <c r="C60" s="273"/>
      <c r="D60" s="116" t="s">
        <v>3</v>
      </c>
      <c r="E60" s="203">
        <v>0</v>
      </c>
      <c r="F60" s="106">
        <v>0</v>
      </c>
      <c r="G60" s="208">
        <v>1785</v>
      </c>
      <c r="H60" s="106">
        <v>166344.15</v>
      </c>
      <c r="I60" s="208">
        <v>2310</v>
      </c>
      <c r="J60" s="106">
        <v>215268.9</v>
      </c>
      <c r="K60" s="208">
        <v>1890</v>
      </c>
      <c r="L60" s="106">
        <v>176129.1</v>
      </c>
      <c r="M60" s="213">
        <v>5985</v>
      </c>
      <c r="N60" s="124">
        <v>93.19</v>
      </c>
      <c r="O60" s="121">
        <v>557742.15</v>
      </c>
      <c r="P60" s="128" t="s">
        <v>146</v>
      </c>
      <c r="Q60" s="118" t="s">
        <v>100</v>
      </c>
      <c r="R60" s="12"/>
    </row>
    <row r="61" spans="1:26" ht="30" customHeight="1" x14ac:dyDescent="0.2">
      <c r="A61" s="261"/>
      <c r="B61" s="263" t="s">
        <v>152</v>
      </c>
      <c r="C61" s="263"/>
      <c r="D61" s="263"/>
      <c r="E61" s="263"/>
      <c r="F61" s="187">
        <v>0</v>
      </c>
      <c r="G61" s="115"/>
      <c r="H61" s="187">
        <v>166344.15</v>
      </c>
      <c r="I61" s="217"/>
      <c r="J61" s="187">
        <v>215268.9</v>
      </c>
      <c r="K61" s="115"/>
      <c r="L61" s="187">
        <v>176129.1</v>
      </c>
      <c r="M61" s="187"/>
      <c r="N61" s="120"/>
      <c r="O61" s="187">
        <v>557742.15</v>
      </c>
      <c r="P61" s="188"/>
      <c r="Q61" s="120"/>
      <c r="R61" s="12"/>
    </row>
    <row r="62" spans="1:26" s="100" customFormat="1" ht="18.75" customHeight="1" x14ac:dyDescent="0.2">
      <c r="A62" s="230" t="s">
        <v>157</v>
      </c>
      <c r="B62" s="261"/>
      <c r="C62" s="261"/>
      <c r="D62" s="261"/>
      <c r="E62" s="261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  <c r="Q62" s="238"/>
      <c r="R62" s="12"/>
    </row>
    <row r="63" spans="1:26" s="100" customFormat="1" ht="22.5" customHeight="1" x14ac:dyDescent="0.2">
      <c r="A63" s="262" t="s">
        <v>148</v>
      </c>
      <c r="B63" s="270" t="s">
        <v>135</v>
      </c>
      <c r="C63" s="270"/>
      <c r="D63" s="104" t="s">
        <v>138</v>
      </c>
      <c r="E63" s="204">
        <v>1000</v>
      </c>
      <c r="F63" s="207">
        <v>0</v>
      </c>
      <c r="G63" s="114"/>
      <c r="H63" s="106">
        <v>0</v>
      </c>
      <c r="I63" s="114"/>
      <c r="J63" s="106">
        <v>0</v>
      </c>
      <c r="K63" s="114"/>
      <c r="L63" s="106">
        <v>0</v>
      </c>
      <c r="M63" s="112"/>
      <c r="N63" s="247">
        <v>0</v>
      </c>
      <c r="O63" s="112"/>
      <c r="P63" s="185" t="s">
        <v>133</v>
      </c>
      <c r="Q63" s="185" t="s">
        <v>133</v>
      </c>
      <c r="R63" s="174"/>
      <c r="S63" s="170"/>
      <c r="T63" s="169"/>
      <c r="U63" s="171"/>
      <c r="V63" s="172"/>
      <c r="W63" s="173"/>
      <c r="X63" s="276"/>
      <c r="Y63" s="276"/>
    </row>
    <row r="64" spans="1:26" s="100" customFormat="1" ht="20.25" customHeight="1" x14ac:dyDescent="0.2">
      <c r="A64" s="262"/>
      <c r="B64" s="263" t="s">
        <v>134</v>
      </c>
      <c r="C64" s="263"/>
      <c r="D64" s="263"/>
      <c r="E64" s="263"/>
      <c r="F64" s="240">
        <v>0</v>
      </c>
      <c r="G64" s="115"/>
      <c r="H64" s="240">
        <v>0</v>
      </c>
      <c r="I64" s="115"/>
      <c r="J64" s="240">
        <v>0</v>
      </c>
      <c r="K64" s="115"/>
      <c r="L64" s="240">
        <v>0</v>
      </c>
      <c r="M64" s="248"/>
      <c r="N64" s="249">
        <v>0</v>
      </c>
      <c r="O64" s="248"/>
      <c r="P64" s="249"/>
      <c r="Q64" s="115"/>
      <c r="R64" s="39"/>
      <c r="S64" s="177"/>
      <c r="T64" s="178"/>
      <c r="U64" s="179"/>
      <c r="V64" s="178"/>
      <c r="W64" s="180"/>
      <c r="X64" s="175"/>
      <c r="Y64" s="176"/>
      <c r="Z64" s="12"/>
    </row>
    <row r="65" spans="1:71" s="190" customFormat="1" ht="12.75" customHeight="1" x14ac:dyDescent="0.2">
      <c r="A65" s="230" t="s">
        <v>158</v>
      </c>
      <c r="B65" s="261"/>
      <c r="C65" s="261"/>
      <c r="D65" s="261"/>
      <c r="E65" s="261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  <c r="Q65" s="238"/>
      <c r="R65" s="39"/>
      <c r="S65" s="177"/>
      <c r="T65" s="178"/>
      <c r="U65" s="179"/>
      <c r="V65" s="178"/>
      <c r="W65" s="180"/>
      <c r="X65" s="192"/>
      <c r="Y65" s="193"/>
      <c r="Z65" s="101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</row>
    <row r="66" spans="1:71" s="189" customFormat="1" ht="17.25" customHeight="1" x14ac:dyDescent="0.2">
      <c r="A66" s="261" t="s">
        <v>137</v>
      </c>
      <c r="B66" s="270" t="s">
        <v>28</v>
      </c>
      <c r="C66" s="270"/>
      <c r="D66" s="104" t="s">
        <v>4</v>
      </c>
      <c r="E66" s="201">
        <v>4.5</v>
      </c>
      <c r="F66" s="207">
        <v>1546.11</v>
      </c>
      <c r="G66" s="201">
        <v>2.5</v>
      </c>
      <c r="H66" s="113">
        <v>858.95</v>
      </c>
      <c r="I66" s="201">
        <v>0</v>
      </c>
      <c r="J66" s="113">
        <v>0</v>
      </c>
      <c r="K66" s="201">
        <v>0</v>
      </c>
      <c r="L66" s="113">
        <v>0</v>
      </c>
      <c r="M66" s="113">
        <v>7</v>
      </c>
      <c r="N66" s="186">
        <v>343.58</v>
      </c>
      <c r="O66" s="106">
        <v>2405.06</v>
      </c>
      <c r="P66" s="118" t="s">
        <v>144</v>
      </c>
      <c r="Q66" s="118" t="s">
        <v>51</v>
      </c>
      <c r="R66" s="194"/>
      <c r="S66" s="195"/>
      <c r="T66" s="194"/>
      <c r="U66" s="172"/>
      <c r="V66" s="179"/>
      <c r="W66" s="173"/>
      <c r="X66" s="191"/>
      <c r="Y66" s="191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</row>
    <row r="67" spans="1:71" s="100" customFormat="1" ht="18.75" customHeight="1" x14ac:dyDescent="0.2">
      <c r="A67" s="261"/>
      <c r="B67" s="263" t="s">
        <v>136</v>
      </c>
      <c r="C67" s="263"/>
      <c r="D67" s="263"/>
      <c r="E67" s="263"/>
      <c r="F67" s="241">
        <v>1546.11</v>
      </c>
      <c r="G67" s="242"/>
      <c r="H67" s="241">
        <v>858.95</v>
      </c>
      <c r="I67" s="242"/>
      <c r="J67" s="241">
        <v>0</v>
      </c>
      <c r="K67" s="242"/>
      <c r="L67" s="241">
        <v>0</v>
      </c>
      <c r="M67" s="250"/>
      <c r="N67" s="251"/>
      <c r="O67" s="252">
        <v>2405.06</v>
      </c>
      <c r="P67" s="251"/>
      <c r="Q67" s="242"/>
      <c r="R67" s="182"/>
      <c r="S67" s="183"/>
      <c r="T67" s="182"/>
      <c r="U67" s="184"/>
      <c r="V67" s="184"/>
      <c r="W67" s="180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</row>
    <row r="68" spans="1:71" ht="20.25" customHeight="1" x14ac:dyDescent="0.2">
      <c r="A68" s="230" t="s">
        <v>159</v>
      </c>
      <c r="B68" s="288"/>
      <c r="C68" s="288"/>
      <c r="D68" s="288"/>
      <c r="E68" s="288"/>
      <c r="F68" s="243"/>
      <c r="G68" s="243"/>
      <c r="H68" s="243"/>
      <c r="I68" s="243"/>
      <c r="J68" s="243"/>
      <c r="K68" s="243"/>
      <c r="L68" s="243"/>
      <c r="M68" s="243"/>
      <c r="N68" s="243"/>
      <c r="O68" s="243"/>
      <c r="P68" s="243"/>
      <c r="Q68" s="243"/>
      <c r="R68" s="181"/>
      <c r="S68" s="170"/>
      <c r="T68" s="169"/>
      <c r="U68" s="171"/>
      <c r="V68" s="172"/>
      <c r="W68" s="173"/>
    </row>
    <row r="69" spans="1:71" ht="24" customHeight="1" x14ac:dyDescent="0.2">
      <c r="A69" s="266" t="s">
        <v>153</v>
      </c>
      <c r="B69" s="286" t="s">
        <v>115</v>
      </c>
      <c r="C69" s="286"/>
      <c r="D69" s="104" t="s">
        <v>78</v>
      </c>
      <c r="E69" s="216">
        <v>180</v>
      </c>
      <c r="F69" s="207">
        <v>898.2</v>
      </c>
      <c r="G69" s="218">
        <v>24</v>
      </c>
      <c r="H69" s="112">
        <v>119.76</v>
      </c>
      <c r="I69" s="218">
        <v>24</v>
      </c>
      <c r="J69" s="106">
        <v>119.76</v>
      </c>
      <c r="K69" s="218">
        <v>180</v>
      </c>
      <c r="L69" s="106">
        <v>898.2</v>
      </c>
      <c r="M69" s="214">
        <v>408</v>
      </c>
      <c r="N69" s="118">
        <v>4.99</v>
      </c>
      <c r="O69" s="121">
        <v>2035.92</v>
      </c>
      <c r="P69" s="128" t="s">
        <v>42</v>
      </c>
      <c r="Q69" s="129" t="s">
        <v>117</v>
      </c>
      <c r="R69" s="12"/>
      <c r="S69" s="100"/>
      <c r="T69" s="100"/>
      <c r="U69" s="100"/>
      <c r="V69" s="100"/>
      <c r="W69" s="100"/>
    </row>
    <row r="70" spans="1:71" ht="21.75" customHeight="1" x14ac:dyDescent="0.2">
      <c r="A70" s="266"/>
      <c r="B70" s="263" t="s">
        <v>116</v>
      </c>
      <c r="C70" s="263"/>
      <c r="D70" s="263"/>
      <c r="E70" s="263"/>
      <c r="F70" s="187">
        <v>898.2</v>
      </c>
      <c r="G70" s="115"/>
      <c r="H70" s="187">
        <v>119.76</v>
      </c>
      <c r="I70" s="115"/>
      <c r="J70" s="187">
        <v>119.76</v>
      </c>
      <c r="K70" s="115"/>
      <c r="L70" s="187">
        <v>898.2</v>
      </c>
      <c r="M70" s="187"/>
      <c r="N70" s="120"/>
      <c r="O70" s="187">
        <v>2035.92</v>
      </c>
      <c r="P70" s="188"/>
      <c r="Q70" s="120"/>
      <c r="R70" s="12"/>
      <c r="S70" s="100"/>
      <c r="T70" s="100"/>
      <c r="U70" s="100"/>
      <c r="V70" s="100"/>
      <c r="W70" s="100"/>
    </row>
    <row r="71" spans="1:71" ht="20.25" customHeight="1" x14ac:dyDescent="0.2">
      <c r="A71" s="272" t="s">
        <v>24</v>
      </c>
      <c r="B71" s="272"/>
      <c r="C71" s="272"/>
      <c r="D71" s="272"/>
      <c r="E71" s="272"/>
      <c r="F71" s="215">
        <v>20722.420999999998</v>
      </c>
      <c r="G71" s="117"/>
      <c r="H71" s="215">
        <v>239036.5722</v>
      </c>
      <c r="I71" s="118"/>
      <c r="J71" s="215">
        <v>250164.83799999999</v>
      </c>
      <c r="K71" s="118"/>
      <c r="L71" s="215">
        <v>189428.61400000003</v>
      </c>
      <c r="M71" s="119"/>
      <c r="N71" s="118"/>
      <c r="O71" s="228">
        <v>699352.44520000007</v>
      </c>
      <c r="P71" s="231"/>
      <c r="Q71" s="120"/>
      <c r="R71" s="12"/>
    </row>
    <row r="72" spans="1:71" x14ac:dyDescent="0.2">
      <c r="A72" s="220"/>
      <c r="O72" s="12"/>
    </row>
    <row r="73" spans="1:71" ht="15.75" customHeight="1" x14ac:dyDescent="0.2">
      <c r="A73" s="265" t="s">
        <v>34</v>
      </c>
      <c r="B73" s="265"/>
      <c r="C73" s="265"/>
    </row>
    <row r="74" spans="1:71" x14ac:dyDescent="0.2">
      <c r="A74" s="221" t="s">
        <v>33</v>
      </c>
      <c r="B74" s="221" t="s">
        <v>31</v>
      </c>
      <c r="C74" s="221" t="s">
        <v>147</v>
      </c>
      <c r="L74" s="32"/>
    </row>
    <row r="75" spans="1:71" x14ac:dyDescent="0.2">
      <c r="A75" s="223" t="s">
        <v>9</v>
      </c>
      <c r="B75" s="224">
        <v>1.3</v>
      </c>
      <c r="C75" s="226">
        <v>20722.420999999998</v>
      </c>
    </row>
    <row r="76" spans="1:71" ht="15" x14ac:dyDescent="0.2">
      <c r="A76" s="224" t="s">
        <v>10</v>
      </c>
      <c r="B76" s="224">
        <v>1.7</v>
      </c>
      <c r="C76" s="226">
        <v>239036.5722</v>
      </c>
      <c r="E76" s="51"/>
      <c r="F76" s="102"/>
      <c r="G76" s="52"/>
      <c r="H76" s="52"/>
      <c r="I76" s="52"/>
      <c r="J76" s="52"/>
      <c r="K76" s="52"/>
      <c r="L76" s="52"/>
    </row>
    <row r="77" spans="1:71" ht="15" x14ac:dyDescent="0.2">
      <c r="A77" s="224" t="s">
        <v>35</v>
      </c>
      <c r="B77" s="224">
        <v>2.2000000000000002</v>
      </c>
      <c r="C77" s="226">
        <v>250164.83799999999</v>
      </c>
      <c r="E77" s="51"/>
      <c r="F77" s="52"/>
      <c r="G77" s="52"/>
      <c r="H77" s="52"/>
      <c r="I77" s="52"/>
      <c r="J77" s="52"/>
      <c r="K77" s="52"/>
      <c r="L77" s="52"/>
    </row>
    <row r="78" spans="1:71" x14ac:dyDescent="0.2">
      <c r="A78" s="224" t="s">
        <v>37</v>
      </c>
      <c r="B78" s="224">
        <v>1.8</v>
      </c>
      <c r="C78" s="226">
        <v>189428.61400000003</v>
      </c>
    </row>
    <row r="79" spans="1:71" x14ac:dyDescent="0.2">
      <c r="A79" s="222" t="s">
        <v>5</v>
      </c>
      <c r="B79" s="225">
        <v>7</v>
      </c>
      <c r="C79" s="227">
        <v>699352.44520000007</v>
      </c>
    </row>
    <row r="80" spans="1:71" s="100" customFormat="1" x14ac:dyDescent="0.2"/>
  </sheetData>
  <mergeCells count="68">
    <mergeCell ref="D10:N10"/>
    <mergeCell ref="D11:N11"/>
    <mergeCell ref="D12:N12"/>
    <mergeCell ref="D13:N13"/>
    <mergeCell ref="D16:N16"/>
    <mergeCell ref="D18:N18"/>
    <mergeCell ref="B42:C42"/>
    <mergeCell ref="B69:C69"/>
    <mergeCell ref="B39:C39"/>
    <mergeCell ref="B49:C49"/>
    <mergeCell ref="B51:C51"/>
    <mergeCell ref="B68:E68"/>
    <mergeCell ref="B59:E59"/>
    <mergeCell ref="B46:E46"/>
    <mergeCell ref="B31:Q31"/>
    <mergeCell ref="B32:Q32"/>
    <mergeCell ref="B33:Q33"/>
    <mergeCell ref="B66:C66"/>
    <mergeCell ref="B63:C63"/>
    <mergeCell ref="D35:D37"/>
    <mergeCell ref="X63:Y63"/>
    <mergeCell ref="Q35:Q37"/>
    <mergeCell ref="M35:M37"/>
    <mergeCell ref="N35:N37"/>
    <mergeCell ref="E35:L35"/>
    <mergeCell ref="P35:P37"/>
    <mergeCell ref="G37:H37"/>
    <mergeCell ref="I36:J36"/>
    <mergeCell ref="I37:J37"/>
    <mergeCell ref="E36:F36"/>
    <mergeCell ref="E37:F37"/>
    <mergeCell ref="K36:L36"/>
    <mergeCell ref="K37:L37"/>
    <mergeCell ref="G36:H36"/>
    <mergeCell ref="R39:S39"/>
    <mergeCell ref="B61:E61"/>
    <mergeCell ref="A73:C73"/>
    <mergeCell ref="A69:A70"/>
    <mergeCell ref="B70:E70"/>
    <mergeCell ref="O35:O37"/>
    <mergeCell ref="B35:C37"/>
    <mergeCell ref="A35:A37"/>
    <mergeCell ref="B45:E45"/>
    <mergeCell ref="A39:A45"/>
    <mergeCell ref="B58:E58"/>
    <mergeCell ref="A47:A58"/>
    <mergeCell ref="B55:C55"/>
    <mergeCell ref="B57:C57"/>
    <mergeCell ref="A71:E71"/>
    <mergeCell ref="B60:C60"/>
    <mergeCell ref="B44:C44"/>
    <mergeCell ref="B53:C53"/>
    <mergeCell ref="A20:P28"/>
    <mergeCell ref="A60:A61"/>
    <mergeCell ref="A63:A64"/>
    <mergeCell ref="B64:E64"/>
    <mergeCell ref="A66:A67"/>
    <mergeCell ref="B67:E67"/>
    <mergeCell ref="B65:E65"/>
    <mergeCell ref="B62:E62"/>
    <mergeCell ref="B38:C38"/>
    <mergeCell ref="B52:C52"/>
    <mergeCell ref="B48:C48"/>
    <mergeCell ref="B43:C43"/>
    <mergeCell ref="B56:C56"/>
    <mergeCell ref="B47:C47"/>
    <mergeCell ref="B54:C54"/>
    <mergeCell ref="B50:C50"/>
  </mergeCells>
  <phoneticPr fontId="17" type="noConversion"/>
  <pageMargins left="3.937007874015748E-2" right="3.937007874015748E-2" top="0.86614173228346458" bottom="0.47244094488188981" header="0.31496062992125984" footer="0.31496062992125984"/>
  <pageSetup paperSize="9" scale="53" fitToHeight="0" orientation="landscape" r:id="rId1"/>
  <headerFooter>
    <oddFooter>&amp;R&amp;P</oddFooter>
  </headerFooter>
  <rowBreaks count="1" manualBreakCount="1">
    <brk id="44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8"/>
  <sheetViews>
    <sheetView topLeftCell="A28" zoomScale="80" zoomScaleNormal="80" workbookViewId="0">
      <selection activeCell="A23" sqref="A23:B23"/>
    </sheetView>
  </sheetViews>
  <sheetFormatPr defaultRowHeight="12.75" x14ac:dyDescent="0.2"/>
  <cols>
    <col min="1" max="1" width="5.28515625" customWidth="1"/>
    <col min="2" max="2" width="51.28515625" customWidth="1"/>
    <col min="3" max="3" width="27.42578125" customWidth="1"/>
    <col min="4" max="4" width="40" customWidth="1"/>
    <col min="5" max="5" width="24.28515625" customWidth="1"/>
    <col min="6" max="6" width="20.42578125" customWidth="1"/>
    <col min="7" max="7" width="18.42578125" customWidth="1"/>
    <col min="8" max="8" width="12.28515625" customWidth="1"/>
    <col min="9" max="9" width="17.85546875" customWidth="1"/>
    <col min="10" max="10" width="17.42578125" bestFit="1" customWidth="1"/>
    <col min="11" max="11" width="25.42578125" customWidth="1"/>
    <col min="12" max="12" width="12.140625" customWidth="1"/>
    <col min="13" max="13" width="18.140625" customWidth="1"/>
    <col min="14" max="14" width="0.5703125" customWidth="1"/>
  </cols>
  <sheetData>
    <row r="2" spans="1:14" x14ac:dyDescent="0.2">
      <c r="A2" t="s">
        <v>19</v>
      </c>
    </row>
    <row r="4" spans="1:14" s="100" customFormat="1" x14ac:dyDescent="0.2"/>
    <row r="5" spans="1:14" ht="31.5" customHeight="1" x14ac:dyDescent="0.2">
      <c r="A5" s="311" t="s">
        <v>20</v>
      </c>
      <c r="B5" s="311"/>
      <c r="C5" s="167" t="s">
        <v>1</v>
      </c>
      <c r="D5" s="167" t="s">
        <v>131</v>
      </c>
      <c r="E5" s="167" t="s">
        <v>56</v>
      </c>
      <c r="F5" s="167" t="s">
        <v>59</v>
      </c>
      <c r="G5" s="167" t="s">
        <v>6</v>
      </c>
      <c r="H5" s="168" t="s">
        <v>22</v>
      </c>
      <c r="I5" s="168" t="s">
        <v>0</v>
      </c>
      <c r="J5" s="167" t="s">
        <v>23</v>
      </c>
      <c r="K5" s="167" t="s">
        <v>21</v>
      </c>
      <c r="L5" s="2"/>
    </row>
    <row r="6" spans="1:14" ht="37.5" customHeight="1" x14ac:dyDescent="0.2">
      <c r="A6" s="316" t="s">
        <v>50</v>
      </c>
      <c r="B6" s="317"/>
      <c r="C6" s="120" t="s">
        <v>3</v>
      </c>
      <c r="D6" s="120"/>
      <c r="E6" s="120"/>
      <c r="F6" s="120"/>
      <c r="G6" s="120">
        <v>455</v>
      </c>
      <c r="H6" s="120">
        <v>9.31</v>
      </c>
      <c r="I6" s="124">
        <v>4236.05</v>
      </c>
      <c r="J6" s="120" t="s">
        <v>47</v>
      </c>
      <c r="K6" s="120" t="s">
        <v>51</v>
      </c>
      <c r="L6" s="327"/>
      <c r="M6" s="328"/>
      <c r="N6" s="164"/>
    </row>
    <row r="7" spans="1:14" ht="24" customHeight="1" x14ac:dyDescent="0.2">
      <c r="A7" s="312" t="s">
        <v>53</v>
      </c>
      <c r="B7" s="313"/>
      <c r="C7" s="120" t="s">
        <v>57</v>
      </c>
      <c r="D7" s="120"/>
      <c r="E7" s="120"/>
      <c r="F7" s="120">
        <v>3.6</v>
      </c>
      <c r="G7" s="120">
        <v>455</v>
      </c>
      <c r="H7" s="120">
        <v>2.16</v>
      </c>
      <c r="I7" s="124">
        <v>3538.08</v>
      </c>
      <c r="J7" s="163" t="s">
        <v>42</v>
      </c>
      <c r="K7" s="120" t="s">
        <v>54</v>
      </c>
      <c r="L7" s="164"/>
      <c r="M7" s="164"/>
      <c r="N7" s="164"/>
    </row>
    <row r="8" spans="1:14" ht="27.75" customHeight="1" x14ac:dyDescent="0.2">
      <c r="A8" s="312" t="s">
        <v>55</v>
      </c>
      <c r="B8" s="313"/>
      <c r="C8" s="120" t="s">
        <v>57</v>
      </c>
      <c r="D8" s="120"/>
      <c r="E8" s="120"/>
      <c r="F8" s="120">
        <v>53</v>
      </c>
      <c r="G8" s="120">
        <v>108</v>
      </c>
      <c r="H8" s="120">
        <v>1.26</v>
      </c>
      <c r="I8" s="124">
        <v>7212.24</v>
      </c>
      <c r="J8" s="163" t="s">
        <v>42</v>
      </c>
      <c r="K8" s="120" t="s">
        <v>49</v>
      </c>
      <c r="L8" s="164"/>
      <c r="M8" s="164"/>
      <c r="N8" s="164"/>
    </row>
    <row r="9" spans="1:14" ht="26.25" customHeight="1" x14ac:dyDescent="0.2">
      <c r="A9" s="325" t="s">
        <v>81</v>
      </c>
      <c r="B9" s="326"/>
      <c r="C9" s="107" t="s">
        <v>4</v>
      </c>
      <c r="D9" s="120"/>
      <c r="E9" s="120"/>
      <c r="F9" s="120"/>
      <c r="G9" s="120">
        <v>7000</v>
      </c>
      <c r="H9" s="125">
        <v>0.35</v>
      </c>
      <c r="I9" s="124">
        <v>2450</v>
      </c>
      <c r="J9" s="163" t="s">
        <v>42</v>
      </c>
      <c r="K9" s="120" t="s">
        <v>82</v>
      </c>
      <c r="L9" s="164"/>
      <c r="M9" s="164"/>
      <c r="N9" s="164"/>
    </row>
    <row r="10" spans="1:14" ht="27" customHeight="1" x14ac:dyDescent="0.2">
      <c r="A10" s="318" t="s">
        <v>77</v>
      </c>
      <c r="B10" s="319"/>
      <c r="C10" s="120" t="s">
        <v>80</v>
      </c>
      <c r="D10" s="120"/>
      <c r="E10" s="120"/>
      <c r="F10" s="120"/>
      <c r="G10" s="120">
        <v>7</v>
      </c>
      <c r="H10" s="126">
        <v>400.03</v>
      </c>
      <c r="I10" s="124">
        <v>2800.21</v>
      </c>
      <c r="J10" s="163" t="s">
        <v>42</v>
      </c>
      <c r="K10" s="120" t="s">
        <v>79</v>
      </c>
      <c r="L10" s="164"/>
      <c r="M10" s="164"/>
      <c r="N10" s="164"/>
    </row>
    <row r="11" spans="1:14" ht="21.75" customHeight="1" x14ac:dyDescent="0.2">
      <c r="A11" s="320" t="s">
        <v>76</v>
      </c>
      <c r="B11" s="321"/>
      <c r="C11" s="104" t="s">
        <v>3</v>
      </c>
      <c r="D11" s="120"/>
      <c r="E11" s="120"/>
      <c r="F11" s="120"/>
      <c r="G11" s="110">
        <v>280</v>
      </c>
      <c r="H11" s="126">
        <v>4.51</v>
      </c>
      <c r="I11" s="124">
        <v>1262.8</v>
      </c>
      <c r="J11" s="163" t="s">
        <v>101</v>
      </c>
      <c r="K11" s="120" t="s">
        <v>102</v>
      </c>
      <c r="L11" s="164"/>
      <c r="M11" s="164"/>
      <c r="N11" s="164"/>
    </row>
    <row r="12" spans="1:14" ht="24" customHeight="1" x14ac:dyDescent="0.2">
      <c r="A12" s="312" t="s">
        <v>62</v>
      </c>
      <c r="B12" s="313"/>
      <c r="C12" s="120" t="s">
        <v>2</v>
      </c>
      <c r="D12" s="120"/>
      <c r="E12" s="120"/>
      <c r="F12" s="120"/>
      <c r="G12" s="120">
        <v>2</v>
      </c>
      <c r="H12" s="124">
        <v>148.1</v>
      </c>
      <c r="I12" s="124">
        <v>296.2</v>
      </c>
      <c r="J12" s="163" t="s">
        <v>42</v>
      </c>
      <c r="K12" s="120" t="s">
        <v>61</v>
      </c>
      <c r="L12" s="164"/>
      <c r="M12" s="164"/>
      <c r="N12" s="164"/>
    </row>
    <row r="13" spans="1:14" ht="26.25" customHeight="1" x14ac:dyDescent="0.2">
      <c r="A13" s="312" t="s">
        <v>26</v>
      </c>
      <c r="B13" s="313"/>
      <c r="C13" s="120" t="s">
        <v>2</v>
      </c>
      <c r="D13" s="120"/>
      <c r="E13" s="120"/>
      <c r="F13" s="120"/>
      <c r="G13" s="120">
        <v>210</v>
      </c>
      <c r="H13" s="124">
        <v>217.38</v>
      </c>
      <c r="I13" s="124">
        <v>45649.8</v>
      </c>
      <c r="J13" s="163" t="s">
        <v>42</v>
      </c>
      <c r="K13" s="120" t="s">
        <v>41</v>
      </c>
      <c r="L13" s="164"/>
      <c r="M13" s="164"/>
      <c r="N13" s="164"/>
    </row>
    <row r="14" spans="1:14" ht="24" customHeight="1" x14ac:dyDescent="0.2">
      <c r="A14" s="312" t="s">
        <v>27</v>
      </c>
      <c r="B14" s="313"/>
      <c r="C14" s="120" t="s">
        <v>2</v>
      </c>
      <c r="D14" s="120"/>
      <c r="E14" s="120"/>
      <c r="F14" s="120"/>
      <c r="G14" s="120">
        <v>12</v>
      </c>
      <c r="H14" s="124">
        <v>342.34</v>
      </c>
      <c r="I14" s="124">
        <v>4108.08</v>
      </c>
      <c r="J14" s="163" t="s">
        <v>42</v>
      </c>
      <c r="K14" s="120" t="s">
        <v>40</v>
      </c>
      <c r="L14" s="164"/>
      <c r="M14" s="164"/>
      <c r="N14" s="164"/>
    </row>
    <row r="15" spans="1:14" ht="27" customHeight="1" x14ac:dyDescent="0.2">
      <c r="A15" s="312" t="s">
        <v>43</v>
      </c>
      <c r="B15" s="313"/>
      <c r="C15" s="120" t="s">
        <v>2</v>
      </c>
      <c r="D15" s="120"/>
      <c r="E15" s="120"/>
      <c r="F15" s="120"/>
      <c r="G15" s="120">
        <v>40</v>
      </c>
      <c r="H15" s="124">
        <v>463.04</v>
      </c>
      <c r="I15" s="124">
        <v>18521.599999999999</v>
      </c>
      <c r="J15" s="163" t="s">
        <v>42</v>
      </c>
      <c r="K15" s="120" t="s">
        <v>63</v>
      </c>
      <c r="L15" s="164"/>
      <c r="M15" s="164"/>
      <c r="N15" s="164"/>
    </row>
    <row r="16" spans="1:14" ht="26.25" customHeight="1" x14ac:dyDescent="0.2">
      <c r="A16" s="314" t="s">
        <v>64</v>
      </c>
      <c r="B16" s="315"/>
      <c r="C16" s="120" t="s">
        <v>3</v>
      </c>
      <c r="D16" s="120" t="s">
        <v>69</v>
      </c>
      <c r="E16" s="120">
        <v>44</v>
      </c>
      <c r="F16" s="120"/>
      <c r="G16" s="120">
        <v>52.8</v>
      </c>
      <c r="H16" s="124">
        <v>527.13</v>
      </c>
      <c r="I16" s="124">
        <v>27832.46</v>
      </c>
      <c r="J16" s="163" t="s">
        <v>42</v>
      </c>
      <c r="K16" s="120" t="s">
        <v>67</v>
      </c>
      <c r="L16" s="164"/>
      <c r="M16" s="164"/>
      <c r="N16" s="164"/>
    </row>
    <row r="17" spans="1:14" ht="25.5" customHeight="1" x14ac:dyDescent="0.2">
      <c r="A17" s="314" t="s">
        <v>65</v>
      </c>
      <c r="B17" s="315"/>
      <c r="C17" s="120" t="s">
        <v>3</v>
      </c>
      <c r="D17" s="120" t="s">
        <v>70</v>
      </c>
      <c r="E17" s="120">
        <v>6</v>
      </c>
      <c r="F17" s="120"/>
      <c r="G17" s="120">
        <v>8.4</v>
      </c>
      <c r="H17" s="124">
        <v>527.13</v>
      </c>
      <c r="I17" s="124">
        <v>5903.86</v>
      </c>
      <c r="J17" s="163" t="s">
        <v>42</v>
      </c>
      <c r="K17" s="120" t="s">
        <v>67</v>
      </c>
      <c r="L17" s="164"/>
      <c r="M17" s="164"/>
      <c r="N17" s="164"/>
    </row>
    <row r="18" spans="1:14" ht="26.25" customHeight="1" x14ac:dyDescent="0.2">
      <c r="A18" s="314" t="s">
        <v>66</v>
      </c>
      <c r="B18" s="315"/>
      <c r="C18" s="120" t="s">
        <v>3</v>
      </c>
      <c r="D18" s="120" t="s">
        <v>71</v>
      </c>
      <c r="E18" s="120">
        <v>2</v>
      </c>
      <c r="F18" s="120"/>
      <c r="G18" s="120">
        <v>3.2</v>
      </c>
      <c r="H18" s="124">
        <v>527.13</v>
      </c>
      <c r="I18" s="124">
        <v>1686.82</v>
      </c>
      <c r="J18" s="163" t="s">
        <v>42</v>
      </c>
      <c r="K18" s="120" t="s">
        <v>67</v>
      </c>
      <c r="L18" s="164"/>
      <c r="M18" s="164"/>
      <c r="N18" s="164"/>
    </row>
    <row r="19" spans="1:14" ht="23.25" customHeight="1" x14ac:dyDescent="0.2">
      <c r="A19" s="314" t="s">
        <v>68</v>
      </c>
      <c r="B19" s="315"/>
      <c r="C19" s="120" t="s">
        <v>3</v>
      </c>
      <c r="D19" s="120" t="s">
        <v>74</v>
      </c>
      <c r="E19" s="120">
        <v>2</v>
      </c>
      <c r="F19" s="120"/>
      <c r="G19" s="120">
        <v>8</v>
      </c>
      <c r="H19" s="124">
        <v>527.13</v>
      </c>
      <c r="I19" s="124">
        <v>4217.04</v>
      </c>
      <c r="J19" s="163" t="s">
        <v>42</v>
      </c>
      <c r="K19" s="120" t="s">
        <v>67</v>
      </c>
      <c r="L19" s="164"/>
      <c r="M19" s="164"/>
      <c r="N19" s="164"/>
    </row>
    <row r="20" spans="1:14" ht="33.75" customHeight="1" x14ac:dyDescent="0.2">
      <c r="A20" s="331" t="s">
        <v>44</v>
      </c>
      <c r="B20" s="332"/>
      <c r="C20" s="120" t="s">
        <v>2</v>
      </c>
      <c r="D20" s="120"/>
      <c r="E20" s="120"/>
      <c r="F20" s="120"/>
      <c r="G20" s="120">
        <v>120</v>
      </c>
      <c r="H20" s="127">
        <v>49.88</v>
      </c>
      <c r="I20" s="124">
        <v>5985.6</v>
      </c>
      <c r="J20" s="163" t="s">
        <v>42</v>
      </c>
      <c r="K20" s="165" t="s">
        <v>45</v>
      </c>
      <c r="L20" s="164"/>
      <c r="M20" s="164"/>
      <c r="N20" s="164"/>
    </row>
    <row r="21" spans="1:14" ht="33.75" customHeight="1" x14ac:dyDescent="0.2">
      <c r="A21" s="331" t="s">
        <v>38</v>
      </c>
      <c r="B21" s="332"/>
      <c r="C21" s="120" t="s">
        <v>2</v>
      </c>
      <c r="D21" s="120"/>
      <c r="E21" s="120"/>
      <c r="F21" s="120"/>
      <c r="G21" s="120">
        <v>20</v>
      </c>
      <c r="H21" s="127">
        <v>63.91</v>
      </c>
      <c r="I21" s="124">
        <v>1278.2</v>
      </c>
      <c r="J21" s="163" t="s">
        <v>42</v>
      </c>
      <c r="K21" s="165" t="s">
        <v>46</v>
      </c>
      <c r="L21" s="164"/>
      <c r="M21" s="164"/>
      <c r="N21" s="164"/>
    </row>
    <row r="22" spans="1:14" ht="33.75" customHeight="1" x14ac:dyDescent="0.2">
      <c r="A22" s="312" t="s">
        <v>48</v>
      </c>
      <c r="B22" s="313"/>
      <c r="C22" s="120" t="s">
        <v>3</v>
      </c>
      <c r="D22" s="120" t="s">
        <v>58</v>
      </c>
      <c r="E22" s="120">
        <v>2</v>
      </c>
      <c r="F22" s="120"/>
      <c r="G22" s="120">
        <v>4.1040000000000001</v>
      </c>
      <c r="H22" s="127">
        <v>152.30000000000001</v>
      </c>
      <c r="I22" s="124">
        <v>625.04</v>
      </c>
      <c r="J22" s="163" t="s">
        <v>42</v>
      </c>
      <c r="K22" s="165" t="s">
        <v>52</v>
      </c>
      <c r="L22" s="164"/>
      <c r="M22" s="164"/>
      <c r="N22" s="164"/>
    </row>
    <row r="23" spans="1:14" ht="33.75" customHeight="1" x14ac:dyDescent="0.2">
      <c r="A23" s="314" t="s">
        <v>118</v>
      </c>
      <c r="B23" s="315"/>
      <c r="C23" s="120" t="s">
        <v>3</v>
      </c>
      <c r="D23" s="120" t="s">
        <v>103</v>
      </c>
      <c r="E23" s="120"/>
      <c r="F23" s="120"/>
      <c r="G23" s="120">
        <v>5985</v>
      </c>
      <c r="H23" s="124">
        <v>93.49</v>
      </c>
      <c r="I23" s="124">
        <v>559537.65</v>
      </c>
      <c r="J23" s="163" t="s">
        <v>101</v>
      </c>
      <c r="K23" s="166" t="s">
        <v>100</v>
      </c>
      <c r="L23" s="164"/>
      <c r="M23" s="164"/>
      <c r="N23" s="164"/>
    </row>
    <row r="24" spans="1:14" ht="33.75" customHeight="1" x14ac:dyDescent="0.2">
      <c r="A24" s="314" t="s">
        <v>28</v>
      </c>
      <c r="B24" s="315"/>
      <c r="C24" s="120" t="s">
        <v>4</v>
      </c>
      <c r="D24" s="120" t="s">
        <v>72</v>
      </c>
      <c r="E24" s="120"/>
      <c r="F24" s="120"/>
      <c r="G24" s="120">
        <v>7</v>
      </c>
      <c r="H24" s="120">
        <v>343.58</v>
      </c>
      <c r="I24" s="124">
        <v>2405.06</v>
      </c>
      <c r="J24" s="120" t="s">
        <v>47</v>
      </c>
      <c r="K24" s="120" t="s">
        <v>60</v>
      </c>
      <c r="L24" s="329"/>
      <c r="M24" s="330"/>
      <c r="N24" s="330"/>
    </row>
    <row r="25" spans="1:14" s="100" customFormat="1" ht="51" customHeight="1" x14ac:dyDescent="0.2">
      <c r="A25" s="314" t="s">
        <v>115</v>
      </c>
      <c r="B25" s="315"/>
      <c r="C25" s="120" t="s">
        <v>78</v>
      </c>
      <c r="D25" s="120"/>
      <c r="E25" s="120"/>
      <c r="F25" s="120"/>
      <c r="G25" s="120">
        <v>408</v>
      </c>
      <c r="H25" s="120">
        <v>4.99</v>
      </c>
      <c r="I25" s="124">
        <v>2035.92</v>
      </c>
      <c r="J25" s="163" t="s">
        <v>42</v>
      </c>
      <c r="K25" s="165" t="s">
        <v>46</v>
      </c>
      <c r="L25" s="164"/>
      <c r="M25" s="164"/>
      <c r="N25" s="164"/>
    </row>
    <row r="26" spans="1:14" s="100" customFormat="1" ht="37.5" customHeight="1" x14ac:dyDescent="0.2">
      <c r="I26" s="101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34"/>
      <c r="J28" s="34"/>
    </row>
    <row r="29" spans="1:14" x14ac:dyDescent="0.2">
      <c r="A29" s="2"/>
      <c r="B29" s="59"/>
      <c r="H29" s="12"/>
      <c r="I29" s="4"/>
      <c r="J29" s="4"/>
    </row>
    <row r="31" spans="1:14" s="100" customFormat="1" x14ac:dyDescent="0.2"/>
    <row r="32" spans="1:14" s="100" customFormat="1" x14ac:dyDescent="0.2"/>
    <row r="33" spans="1:12" x14ac:dyDescent="0.2">
      <c r="A33" s="2"/>
      <c r="B33" s="2"/>
      <c r="C33" s="2"/>
      <c r="D33" s="2"/>
      <c r="E33" s="2"/>
      <c r="F33" s="2"/>
      <c r="G33" s="2"/>
      <c r="H33" s="2"/>
      <c r="I33" s="34"/>
      <c r="J33" s="34"/>
    </row>
    <row r="34" spans="1:12" ht="28.5" customHeight="1" x14ac:dyDescent="0.2">
      <c r="A34" s="294"/>
      <c r="B34" s="61"/>
      <c r="H34" s="12"/>
      <c r="I34" s="4"/>
      <c r="J34" s="4"/>
    </row>
    <row r="35" spans="1:12" x14ac:dyDescent="0.2">
      <c r="A35" s="294"/>
      <c r="B35" s="61"/>
      <c r="H35" s="12"/>
      <c r="I35" s="4"/>
      <c r="J35" s="4"/>
    </row>
    <row r="36" spans="1:12" ht="38.25" customHeight="1" x14ac:dyDescent="0.2">
      <c r="A36" s="294"/>
      <c r="B36" s="333" t="s">
        <v>128</v>
      </c>
      <c r="C36" s="67" t="s">
        <v>83</v>
      </c>
      <c r="D36" s="68" t="s">
        <v>1</v>
      </c>
      <c r="E36" s="68" t="s">
        <v>84</v>
      </c>
      <c r="F36" s="69" t="s">
        <v>22</v>
      </c>
      <c r="G36" s="70" t="s">
        <v>85</v>
      </c>
      <c r="H36" s="71" t="s">
        <v>0</v>
      </c>
      <c r="I36" s="72" t="s">
        <v>23</v>
      </c>
      <c r="J36" s="24" t="s">
        <v>86</v>
      </c>
      <c r="K36" s="322" t="s">
        <v>100</v>
      </c>
    </row>
    <row r="37" spans="1:12" ht="20.25" customHeight="1" x14ac:dyDescent="0.2">
      <c r="A37" s="294"/>
      <c r="B37" s="334"/>
      <c r="C37" s="78" t="s">
        <v>119</v>
      </c>
      <c r="D37" s="50" t="s">
        <v>3</v>
      </c>
      <c r="E37" s="98">
        <f>(5*0.15)/0.1</f>
        <v>7.5</v>
      </c>
      <c r="F37" s="50">
        <v>59.1</v>
      </c>
      <c r="G37" s="79"/>
      <c r="H37" s="75">
        <f>E37*F37</f>
        <v>443.25</v>
      </c>
      <c r="I37" s="80" t="s">
        <v>87</v>
      </c>
      <c r="J37" s="80">
        <v>4748</v>
      </c>
      <c r="K37" s="323"/>
    </row>
    <row r="38" spans="1:12" ht="44.25" customHeight="1" x14ac:dyDescent="0.2">
      <c r="A38" s="294"/>
      <c r="B38" s="334"/>
      <c r="C38" s="60" t="s">
        <v>88</v>
      </c>
      <c r="D38" s="50" t="s">
        <v>89</v>
      </c>
      <c r="E38" s="98">
        <f>(0.625*0.15)/0.1</f>
        <v>0.9375</v>
      </c>
      <c r="F38" s="74">
        <v>3.33</v>
      </c>
      <c r="G38" s="74">
        <v>106</v>
      </c>
      <c r="H38" s="75">
        <f>E38*F38*G38</f>
        <v>330.91875000000005</v>
      </c>
      <c r="I38" s="77" t="s">
        <v>42</v>
      </c>
      <c r="J38" s="80" t="s">
        <v>95</v>
      </c>
      <c r="K38" s="323"/>
    </row>
    <row r="39" spans="1:12" ht="84.75" customHeight="1" x14ac:dyDescent="0.2">
      <c r="A39" s="62"/>
      <c r="B39" s="334"/>
      <c r="C39" s="78" t="s">
        <v>96</v>
      </c>
      <c r="D39" s="50" t="s">
        <v>90</v>
      </c>
      <c r="E39" s="98">
        <f>(0.072*0.15)/0.1</f>
        <v>0.10799999999999998</v>
      </c>
      <c r="F39" s="74">
        <v>209.14</v>
      </c>
      <c r="G39" s="73"/>
      <c r="H39" s="81">
        <f>E39*F39</f>
        <v>22.587119999999995</v>
      </c>
      <c r="I39" s="77" t="s">
        <v>42</v>
      </c>
      <c r="J39" s="80" t="s">
        <v>97</v>
      </c>
      <c r="K39" s="323"/>
    </row>
    <row r="40" spans="1:12" ht="38.25" x14ac:dyDescent="0.2">
      <c r="A40" s="14"/>
      <c r="B40" s="82" t="s">
        <v>105</v>
      </c>
      <c r="C40" s="60" t="s">
        <v>91</v>
      </c>
      <c r="D40" s="50" t="s">
        <v>90</v>
      </c>
      <c r="E40" s="98">
        <f>(0.072*0.15)/0.1</f>
        <v>0.10799999999999998</v>
      </c>
      <c r="F40" s="74">
        <v>209.14</v>
      </c>
      <c r="G40" s="73"/>
      <c r="H40" s="75">
        <f>E40*F40</f>
        <v>22.587119999999995</v>
      </c>
      <c r="I40" s="77" t="s">
        <v>42</v>
      </c>
      <c r="J40" s="80" t="s">
        <v>97</v>
      </c>
      <c r="K40" s="323"/>
    </row>
    <row r="41" spans="1:12" ht="25.5" x14ac:dyDescent="0.2">
      <c r="A41" s="13"/>
      <c r="B41" s="83"/>
      <c r="C41" s="78" t="s">
        <v>129</v>
      </c>
      <c r="D41" s="50" t="s">
        <v>90</v>
      </c>
      <c r="E41" s="98">
        <f>(0.26*0.15)/0.1</f>
        <v>0.38999999999999996</v>
      </c>
      <c r="F41" s="50">
        <v>259.95</v>
      </c>
      <c r="G41" s="74"/>
      <c r="H41" s="75">
        <f>E41*F41</f>
        <v>101.38049999999998</v>
      </c>
      <c r="I41" s="77" t="s">
        <v>42</v>
      </c>
      <c r="J41" s="80" t="s">
        <v>98</v>
      </c>
      <c r="K41" s="323"/>
    </row>
    <row r="42" spans="1:12" ht="25.5" x14ac:dyDescent="0.2">
      <c r="A42" s="13"/>
      <c r="B42" s="88"/>
      <c r="C42" s="89" t="s">
        <v>92</v>
      </c>
      <c r="D42" s="58" t="s">
        <v>90</v>
      </c>
      <c r="E42" s="99">
        <f>(0.05*0.15)/0.1</f>
        <v>7.4999999999999997E-2</v>
      </c>
      <c r="F42" s="90">
        <v>148.55000000000001</v>
      </c>
      <c r="G42" s="91"/>
      <c r="H42" s="92">
        <f>E42*F42</f>
        <v>11.141250000000001</v>
      </c>
      <c r="I42" s="93" t="s">
        <v>42</v>
      </c>
      <c r="J42" s="94" t="s">
        <v>99</v>
      </c>
      <c r="K42" s="323"/>
    </row>
    <row r="43" spans="1:12" x14ac:dyDescent="0.2">
      <c r="A43" s="14"/>
      <c r="B43" s="297" t="s">
        <v>93</v>
      </c>
      <c r="C43" s="298"/>
      <c r="D43" s="298"/>
      <c r="E43" s="298"/>
      <c r="F43" s="299"/>
      <c r="G43" s="73"/>
      <c r="H43" s="84">
        <f>SUM(H37:H42)</f>
        <v>931.8647400000001</v>
      </c>
      <c r="I43" s="76"/>
      <c r="J43" s="85"/>
      <c r="K43" s="323"/>
    </row>
    <row r="44" spans="1:12" x14ac:dyDescent="0.2">
      <c r="A44" s="296"/>
      <c r="B44" s="300" t="s">
        <v>94</v>
      </c>
      <c r="C44" s="300"/>
      <c r="D44" s="300"/>
      <c r="E44" s="300"/>
      <c r="F44" s="300"/>
      <c r="G44" s="86"/>
      <c r="H44" s="87">
        <f>H43/10</f>
        <v>93.186474000000004</v>
      </c>
      <c r="I44" s="85"/>
      <c r="J44" s="85"/>
      <c r="K44" s="324"/>
      <c r="L44" s="57"/>
    </row>
    <row r="45" spans="1:12" x14ac:dyDescent="0.2">
      <c r="A45" s="296"/>
      <c r="B45" s="66"/>
      <c r="C45" s="66"/>
      <c r="D45" s="66"/>
      <c r="E45" s="66"/>
      <c r="F45" s="66"/>
      <c r="G45" s="65"/>
      <c r="H45" s="33"/>
      <c r="I45" s="64"/>
      <c r="J45" s="64"/>
      <c r="L45" s="57"/>
    </row>
    <row r="46" spans="1:12" x14ac:dyDescent="0.2">
      <c r="A46" s="296"/>
      <c r="B46" s="66"/>
      <c r="C46" s="66"/>
      <c r="D46" s="66"/>
      <c r="E46" s="66"/>
      <c r="F46" s="66"/>
      <c r="G46" s="65"/>
      <c r="H46" s="33"/>
      <c r="I46" s="64"/>
      <c r="J46" s="64"/>
      <c r="L46" s="57"/>
    </row>
    <row r="47" spans="1:12" x14ac:dyDescent="0.2">
      <c r="A47" s="296"/>
      <c r="B47" s="66"/>
      <c r="C47" s="66"/>
      <c r="D47" s="66"/>
      <c r="E47" s="66"/>
      <c r="F47" s="66"/>
      <c r="G47" s="65"/>
      <c r="H47" s="33"/>
      <c r="I47" s="64"/>
      <c r="J47" s="64"/>
      <c r="L47" s="57"/>
    </row>
    <row r="48" spans="1:12" x14ac:dyDescent="0.2">
      <c r="A48" s="296"/>
      <c r="B48" s="64"/>
      <c r="C48" s="63"/>
      <c r="D48" s="68" t="s">
        <v>1</v>
      </c>
      <c r="E48" s="68" t="s">
        <v>84</v>
      </c>
      <c r="F48" s="69" t="s">
        <v>22</v>
      </c>
      <c r="G48" s="76"/>
      <c r="H48" s="71" t="s">
        <v>0</v>
      </c>
      <c r="I48" s="64"/>
      <c r="J48" s="64"/>
      <c r="L48" s="57"/>
    </row>
    <row r="49" spans="1:12" ht="25.5" x14ac:dyDescent="0.2">
      <c r="A49" s="296"/>
      <c r="B49" s="130" t="s">
        <v>120</v>
      </c>
      <c r="C49" s="97" t="s">
        <v>104</v>
      </c>
      <c r="D49" s="50" t="s">
        <v>90</v>
      </c>
      <c r="E49" s="50">
        <v>0.26</v>
      </c>
      <c r="F49" s="50">
        <v>259.95</v>
      </c>
      <c r="G49" s="74"/>
      <c r="H49" s="75">
        <f>E49*F49</f>
        <v>67.587000000000003</v>
      </c>
      <c r="I49" s="77" t="s">
        <v>42</v>
      </c>
      <c r="J49" s="80" t="s">
        <v>98</v>
      </c>
      <c r="K49" s="322" t="s">
        <v>102</v>
      </c>
      <c r="L49" s="57"/>
    </row>
    <row r="50" spans="1:12" x14ac:dyDescent="0.2">
      <c r="A50" s="56"/>
      <c r="B50" s="297" t="s">
        <v>93</v>
      </c>
      <c r="C50" s="298"/>
      <c r="D50" s="298"/>
      <c r="E50" s="298"/>
      <c r="F50" s="299"/>
      <c r="G50" s="73"/>
      <c r="H50" s="75">
        <v>67.59</v>
      </c>
      <c r="I50" s="76"/>
      <c r="J50" s="85"/>
      <c r="K50" s="323"/>
      <c r="L50" s="57"/>
    </row>
    <row r="51" spans="1:12" x14ac:dyDescent="0.2">
      <c r="A51" s="56"/>
      <c r="B51" s="300" t="s">
        <v>94</v>
      </c>
      <c r="C51" s="300"/>
      <c r="D51" s="300"/>
      <c r="E51" s="300"/>
      <c r="F51" s="300"/>
      <c r="G51" s="86"/>
      <c r="H51" s="87">
        <f>H50/15</f>
        <v>4.5060000000000002</v>
      </c>
      <c r="I51" s="85"/>
      <c r="J51" s="85"/>
      <c r="K51" s="324"/>
      <c r="L51" s="57"/>
    </row>
    <row r="52" spans="1:12" x14ac:dyDescent="0.2">
      <c r="A52" s="296"/>
      <c r="B52" s="131" t="s">
        <v>121</v>
      </c>
      <c r="H52" s="12"/>
      <c r="I52" s="4"/>
      <c r="J52" s="4"/>
      <c r="K52" s="57"/>
      <c r="L52" s="57"/>
    </row>
    <row r="53" spans="1:12" s="100" customFormat="1" x14ac:dyDescent="0.2">
      <c r="A53" s="296"/>
      <c r="B53" s="63"/>
      <c r="C53" s="64"/>
      <c r="D53" s="64"/>
      <c r="E53" s="64"/>
      <c r="F53" s="64"/>
      <c r="G53" s="64"/>
      <c r="H53" s="12"/>
      <c r="I53" s="4"/>
      <c r="J53" s="4"/>
      <c r="K53" s="57"/>
      <c r="L53" s="57"/>
    </row>
    <row r="54" spans="1:12" x14ac:dyDescent="0.2">
      <c r="A54" s="296"/>
      <c r="B54" s="63"/>
      <c r="C54" s="64"/>
      <c r="D54" s="64"/>
      <c r="E54" s="64"/>
      <c r="F54" s="64"/>
      <c r="G54" s="64"/>
      <c r="H54" s="12"/>
      <c r="I54" s="4"/>
      <c r="J54" s="4"/>
      <c r="K54" s="57"/>
      <c r="L54" s="57"/>
    </row>
    <row r="55" spans="1:12" ht="38.25" customHeight="1" x14ac:dyDescent="0.2">
      <c r="A55" s="296"/>
      <c r="B55" s="301" t="s">
        <v>108</v>
      </c>
      <c r="C55" s="150" t="s">
        <v>106</v>
      </c>
      <c r="D55" s="151" t="s">
        <v>107</v>
      </c>
      <c r="E55" s="152" t="s">
        <v>78</v>
      </c>
      <c r="F55" s="151" t="s">
        <v>32</v>
      </c>
      <c r="G55" s="152"/>
      <c r="H55" s="15"/>
      <c r="I55" s="4"/>
      <c r="K55" s="100"/>
    </row>
    <row r="56" spans="1:12" x14ac:dyDescent="0.2">
      <c r="A56" s="13"/>
      <c r="B56" s="301"/>
      <c r="C56" s="153" t="s">
        <v>112</v>
      </c>
      <c r="D56" s="154">
        <v>3</v>
      </c>
      <c r="E56" s="154">
        <v>60</v>
      </c>
      <c r="F56" s="153">
        <v>180</v>
      </c>
      <c r="G56" s="155" t="s">
        <v>130</v>
      </c>
      <c r="H56" s="12"/>
      <c r="I56" s="4"/>
    </row>
    <row r="57" spans="1:12" x14ac:dyDescent="0.2">
      <c r="A57" s="9"/>
      <c r="B57" s="301"/>
      <c r="C57" s="153" t="s">
        <v>109</v>
      </c>
      <c r="D57" s="154">
        <v>3</v>
      </c>
      <c r="E57" s="154">
        <v>60</v>
      </c>
      <c r="F57" s="153">
        <v>180</v>
      </c>
      <c r="G57" s="155">
        <v>898.2</v>
      </c>
      <c r="H57" s="2"/>
      <c r="I57" s="4"/>
    </row>
    <row r="58" spans="1:12" ht="41.25" customHeight="1" x14ac:dyDescent="0.2">
      <c r="A58" s="9"/>
      <c r="B58" s="132"/>
      <c r="C58" s="133"/>
      <c r="D58" s="134"/>
      <c r="E58" s="134"/>
      <c r="F58" s="133"/>
      <c r="G58" s="135"/>
      <c r="H58" s="12"/>
      <c r="I58" s="4"/>
      <c r="J58" s="4"/>
    </row>
    <row r="59" spans="1:12" ht="38.25" x14ac:dyDescent="0.2">
      <c r="A59" s="1"/>
      <c r="B59" s="301" t="s">
        <v>111</v>
      </c>
      <c r="C59" s="156" t="s">
        <v>110</v>
      </c>
      <c r="D59" s="157" t="s">
        <v>107</v>
      </c>
      <c r="E59" s="158"/>
      <c r="F59" s="157" t="s">
        <v>32</v>
      </c>
      <c r="G59" s="158"/>
      <c r="I59" s="4"/>
      <c r="J59" s="4"/>
    </row>
    <row r="60" spans="1:12" x14ac:dyDescent="0.2">
      <c r="A60" s="1"/>
      <c r="B60" s="301"/>
      <c r="C60" s="159" t="s">
        <v>113</v>
      </c>
      <c r="D60" s="160">
        <v>2</v>
      </c>
      <c r="E60" s="160">
        <v>12</v>
      </c>
      <c r="F60" s="159">
        <v>24</v>
      </c>
      <c r="G60" s="161">
        <v>119.76</v>
      </c>
      <c r="H60" s="6"/>
      <c r="I60" s="35"/>
      <c r="J60" s="35"/>
    </row>
    <row r="61" spans="1:12" x14ac:dyDescent="0.2">
      <c r="A61" s="9"/>
      <c r="B61" s="301"/>
      <c r="C61" s="159" t="s">
        <v>114</v>
      </c>
      <c r="D61" s="160">
        <v>2</v>
      </c>
      <c r="E61" s="160">
        <v>12</v>
      </c>
      <c r="F61" s="159">
        <v>24</v>
      </c>
      <c r="G61" s="161">
        <v>119.76</v>
      </c>
      <c r="H61" s="12"/>
      <c r="I61" s="4"/>
      <c r="J61" s="4"/>
    </row>
    <row r="62" spans="1:12" x14ac:dyDescent="0.2">
      <c r="A62" s="1"/>
      <c r="B62" s="63"/>
      <c r="C62" s="64"/>
      <c r="D62" s="64"/>
      <c r="E62" s="64"/>
      <c r="F62" s="64"/>
      <c r="G62" s="64"/>
      <c r="I62" s="4"/>
      <c r="J62" s="4"/>
    </row>
    <row r="63" spans="1:12" x14ac:dyDescent="0.2">
      <c r="A63" s="1"/>
      <c r="B63" s="136"/>
      <c r="C63" s="137"/>
      <c r="D63" s="137"/>
      <c r="E63" s="137"/>
      <c r="F63" s="137"/>
      <c r="G63" s="137"/>
      <c r="H63" s="2"/>
      <c r="I63" s="35"/>
      <c r="J63" s="35"/>
    </row>
    <row r="64" spans="1:12" x14ac:dyDescent="0.2">
      <c r="A64" s="9"/>
      <c r="B64" s="138" t="s">
        <v>122</v>
      </c>
      <c r="C64" s="139" t="s">
        <v>83</v>
      </c>
      <c r="D64" s="140" t="s">
        <v>1</v>
      </c>
      <c r="E64" s="140" t="s">
        <v>6</v>
      </c>
      <c r="F64" s="141" t="s">
        <v>22</v>
      </c>
      <c r="G64" s="141" t="s">
        <v>0</v>
      </c>
      <c r="H64" s="140" t="s">
        <v>23</v>
      </c>
      <c r="I64" s="142" t="s">
        <v>21</v>
      </c>
      <c r="J64" s="4"/>
    </row>
    <row r="65" spans="1:13" x14ac:dyDescent="0.2">
      <c r="A65" s="1"/>
      <c r="B65" s="143" t="s">
        <v>123</v>
      </c>
      <c r="C65" s="143" t="s">
        <v>124</v>
      </c>
      <c r="D65" s="144" t="s">
        <v>78</v>
      </c>
      <c r="E65" s="145">
        <v>1</v>
      </c>
      <c r="F65" s="146">
        <v>4.99</v>
      </c>
      <c r="G65" s="147">
        <v>4.99</v>
      </c>
      <c r="H65" s="148" t="s">
        <v>125</v>
      </c>
      <c r="I65" s="149" t="s">
        <v>126</v>
      </c>
      <c r="J65" s="4"/>
    </row>
    <row r="66" spans="1:13" x14ac:dyDescent="0.2">
      <c r="A66" s="1"/>
      <c r="B66" s="10"/>
      <c r="C66" s="6"/>
      <c r="D66" s="6"/>
      <c r="E66" s="6"/>
      <c r="F66" s="6"/>
      <c r="G66" s="6"/>
      <c r="H66" s="6"/>
      <c r="I66" s="4"/>
      <c r="J66" s="4"/>
    </row>
    <row r="67" spans="1:13" x14ac:dyDescent="0.2">
      <c r="A67" s="305"/>
      <c r="B67" s="11"/>
      <c r="I67" s="4"/>
      <c r="J67" s="4"/>
    </row>
    <row r="68" spans="1:13" ht="33" customHeight="1" x14ac:dyDescent="0.2">
      <c r="A68" s="305"/>
      <c r="B68" s="43"/>
      <c r="C68" s="38"/>
      <c r="D68" s="38"/>
      <c r="E68" s="38"/>
      <c r="F68" s="38"/>
      <c r="G68" s="39"/>
      <c r="H68" s="40"/>
      <c r="I68" s="4"/>
      <c r="J68" s="48"/>
    </row>
    <row r="69" spans="1:13" x14ac:dyDescent="0.2">
      <c r="A69" s="306"/>
      <c r="B69" s="307"/>
      <c r="C69" s="307"/>
      <c r="D69" s="307"/>
      <c r="E69" s="307"/>
      <c r="F69" s="307"/>
      <c r="G69" s="307"/>
      <c r="I69" s="4"/>
    </row>
    <row r="70" spans="1:13" ht="26.25" customHeight="1" x14ac:dyDescent="0.2">
      <c r="B70" s="9"/>
      <c r="C70" s="2"/>
      <c r="D70" s="2"/>
      <c r="E70" s="2"/>
      <c r="F70" s="2"/>
      <c r="G70" s="2"/>
      <c r="H70" s="2"/>
      <c r="I70" s="34"/>
      <c r="J70" s="35"/>
      <c r="M70" s="3"/>
    </row>
    <row r="71" spans="1:13" x14ac:dyDescent="0.2">
      <c r="A71" s="9"/>
      <c r="B71" s="11"/>
      <c r="H71" s="12"/>
      <c r="I71" s="4"/>
      <c r="J71" s="4"/>
    </row>
    <row r="72" spans="1:13" x14ac:dyDescent="0.2">
      <c r="A72" s="9"/>
      <c r="B72" s="11"/>
      <c r="H72" s="12"/>
      <c r="I72" s="4"/>
      <c r="J72" s="4"/>
    </row>
    <row r="73" spans="1:13" x14ac:dyDescent="0.2">
      <c r="A73" s="9"/>
      <c r="B73" s="11"/>
      <c r="H73" s="16"/>
      <c r="I73" s="4"/>
      <c r="J73" s="4"/>
    </row>
    <row r="74" spans="1:13" x14ac:dyDescent="0.2">
      <c r="A74" s="11"/>
      <c r="B74" s="11"/>
      <c r="H74" s="16"/>
    </row>
    <row r="75" spans="1:13" ht="45.75" customHeight="1" x14ac:dyDescent="0.2">
      <c r="A75" s="295"/>
      <c r="B75" s="9"/>
      <c r="C75" s="2"/>
      <c r="D75" s="2"/>
      <c r="E75" s="2"/>
      <c r="F75" s="2"/>
      <c r="G75" s="2"/>
      <c r="H75" s="15"/>
      <c r="I75" s="2"/>
      <c r="J75" s="2"/>
      <c r="K75" s="2"/>
    </row>
    <row r="76" spans="1:13" x14ac:dyDescent="0.2">
      <c r="A76" s="295"/>
      <c r="B76" s="11"/>
      <c r="C76" s="3"/>
      <c r="D76" s="3"/>
      <c r="E76" s="3"/>
      <c r="F76" s="3"/>
      <c r="H76" s="3"/>
      <c r="I76" s="12"/>
      <c r="J76" s="3"/>
      <c r="K76" s="46"/>
    </row>
    <row r="77" spans="1:13" x14ac:dyDescent="0.2">
      <c r="A77" s="295"/>
      <c r="B77" s="11"/>
      <c r="C77" s="3"/>
      <c r="D77" s="3"/>
      <c r="E77" s="3"/>
      <c r="F77" s="3"/>
      <c r="H77" s="16"/>
      <c r="I77" s="12"/>
      <c r="J77" s="3"/>
    </row>
    <row r="78" spans="1:13" x14ac:dyDescent="0.2">
      <c r="A78" s="295"/>
      <c r="B78" s="11"/>
      <c r="H78" s="12"/>
      <c r="I78" s="12"/>
      <c r="J78" s="3"/>
      <c r="K78" s="17"/>
    </row>
    <row r="79" spans="1:13" x14ac:dyDescent="0.2">
      <c r="A79" s="295"/>
      <c r="B79" s="1"/>
      <c r="C79" s="3"/>
      <c r="D79" s="3"/>
      <c r="E79" s="3"/>
      <c r="F79" s="3"/>
      <c r="H79" s="12"/>
      <c r="I79" s="12"/>
      <c r="J79" s="3"/>
      <c r="K79" s="44"/>
    </row>
    <row r="80" spans="1:13" x14ac:dyDescent="0.2">
      <c r="A80" s="1"/>
      <c r="B80" s="1"/>
      <c r="H80" s="15"/>
      <c r="I80" s="12"/>
      <c r="K80" s="8"/>
    </row>
    <row r="81" spans="1:11" x14ac:dyDescent="0.2">
      <c r="B81" s="9"/>
      <c r="H81" s="12"/>
      <c r="I81" s="15"/>
      <c r="K81" s="8"/>
    </row>
    <row r="82" spans="1:11" x14ac:dyDescent="0.2">
      <c r="B82" s="1"/>
      <c r="H82" s="12"/>
      <c r="I82" s="12"/>
      <c r="K82" s="8"/>
    </row>
    <row r="83" spans="1:11" x14ac:dyDescent="0.2">
      <c r="A83" s="305"/>
      <c r="B83" s="9"/>
      <c r="C83" s="2"/>
      <c r="D83" s="2"/>
      <c r="E83" s="2"/>
      <c r="F83" s="2"/>
      <c r="G83" s="2"/>
      <c r="H83" s="15"/>
      <c r="I83" s="15"/>
      <c r="J83" s="2"/>
      <c r="K83" s="7"/>
    </row>
    <row r="84" spans="1:11" x14ac:dyDescent="0.2">
      <c r="A84" s="305"/>
      <c r="B84" s="11"/>
      <c r="C84" s="3"/>
      <c r="D84" s="3"/>
      <c r="E84" s="3"/>
      <c r="F84" s="3"/>
      <c r="H84" s="12"/>
      <c r="I84" s="12"/>
      <c r="J84" s="3"/>
      <c r="K84" s="44"/>
    </row>
    <row r="85" spans="1:11" x14ac:dyDescent="0.2">
      <c r="A85" s="305"/>
      <c r="B85" s="11"/>
      <c r="C85" s="3"/>
      <c r="D85" s="3"/>
      <c r="E85" s="3"/>
      <c r="F85" s="3"/>
      <c r="H85" s="12"/>
      <c r="I85" s="12"/>
      <c r="J85" s="3"/>
      <c r="K85" s="44"/>
    </row>
    <row r="86" spans="1:11" x14ac:dyDescent="0.2">
      <c r="B86" s="11"/>
      <c r="H86" s="12"/>
      <c r="I86" s="15"/>
    </row>
    <row r="87" spans="1:11" x14ac:dyDescent="0.2">
      <c r="B87" s="11"/>
      <c r="H87" s="12"/>
      <c r="I87" s="15"/>
    </row>
    <row r="88" spans="1:11" x14ac:dyDescent="0.2">
      <c r="B88" s="1"/>
      <c r="H88" s="12"/>
      <c r="I88" s="12"/>
    </row>
    <row r="89" spans="1:11" x14ac:dyDescent="0.2">
      <c r="A89" s="294"/>
      <c r="B89" s="9"/>
      <c r="C89" s="2"/>
      <c r="D89" s="2"/>
      <c r="E89" s="2"/>
      <c r="F89" s="2"/>
      <c r="G89" s="2"/>
      <c r="H89" s="15"/>
      <c r="I89" s="15"/>
      <c r="J89" s="2"/>
      <c r="K89" s="2"/>
    </row>
    <row r="90" spans="1:11" x14ac:dyDescent="0.2">
      <c r="A90" s="294"/>
      <c r="B90" s="18"/>
      <c r="C90" s="3"/>
      <c r="D90" s="3"/>
      <c r="E90" s="3"/>
      <c r="F90" s="3"/>
      <c r="I90" s="12"/>
      <c r="J90" s="3"/>
      <c r="K90" s="17"/>
    </row>
    <row r="91" spans="1:11" x14ac:dyDescent="0.2">
      <c r="A91" s="294"/>
      <c r="B91" s="11"/>
      <c r="C91" s="3"/>
      <c r="D91" s="3"/>
      <c r="E91" s="3"/>
      <c r="F91" s="3"/>
      <c r="H91" s="12"/>
      <c r="I91" s="12"/>
      <c r="K91" s="44"/>
    </row>
    <row r="92" spans="1:11" x14ac:dyDescent="0.2">
      <c r="A92" s="292"/>
      <c r="B92" s="293"/>
      <c r="C92" s="293"/>
      <c r="D92" s="293"/>
      <c r="E92" s="293"/>
      <c r="F92" s="293"/>
      <c r="G92" s="293"/>
      <c r="H92" s="293"/>
      <c r="I92" s="15"/>
    </row>
    <row r="93" spans="1:11" x14ac:dyDescent="0.2">
      <c r="A93" s="13"/>
      <c r="B93" s="11"/>
      <c r="C93" s="3"/>
      <c r="D93" s="3"/>
      <c r="E93" s="3"/>
      <c r="F93" s="3"/>
      <c r="H93" s="12"/>
      <c r="I93" s="12"/>
    </row>
    <row r="94" spans="1:11" x14ac:dyDescent="0.2">
      <c r="A94" s="294"/>
      <c r="B94" s="9"/>
      <c r="C94" s="2"/>
      <c r="D94" s="2"/>
      <c r="E94" s="2"/>
      <c r="F94" s="2"/>
      <c r="G94" s="2"/>
      <c r="H94" s="15"/>
      <c r="I94" s="15"/>
      <c r="J94" s="2"/>
      <c r="K94" s="2"/>
    </row>
    <row r="95" spans="1:11" x14ac:dyDescent="0.2">
      <c r="A95" s="294"/>
      <c r="B95" s="18"/>
      <c r="C95" s="3"/>
      <c r="D95" s="3"/>
      <c r="E95" s="3"/>
      <c r="F95" s="3"/>
      <c r="I95" s="12"/>
      <c r="J95" s="3"/>
      <c r="K95" s="17"/>
    </row>
    <row r="96" spans="1:11" x14ac:dyDescent="0.2">
      <c r="A96" s="294"/>
      <c r="B96" s="11"/>
      <c r="C96" s="3"/>
      <c r="D96" s="3"/>
      <c r="E96" s="3"/>
      <c r="F96" s="3"/>
      <c r="H96" s="12"/>
      <c r="I96" s="12"/>
      <c r="K96" s="44"/>
    </row>
    <row r="97" spans="1:13" x14ac:dyDescent="0.2">
      <c r="A97" s="292"/>
      <c r="B97" s="293"/>
      <c r="C97" s="293"/>
      <c r="D97" s="293"/>
      <c r="E97" s="293"/>
      <c r="F97" s="293"/>
      <c r="G97" s="293"/>
      <c r="H97" s="293"/>
      <c r="I97" s="15"/>
    </row>
    <row r="98" spans="1:13" x14ac:dyDescent="0.2">
      <c r="A98" s="13"/>
      <c r="B98" s="11"/>
      <c r="C98" s="3"/>
      <c r="D98" s="3"/>
      <c r="E98" s="3"/>
      <c r="F98" s="3"/>
      <c r="H98" s="12"/>
      <c r="I98" s="12"/>
    </row>
    <row r="99" spans="1:13" x14ac:dyDescent="0.2">
      <c r="A99" s="294"/>
      <c r="B99" s="9"/>
      <c r="C99" s="2"/>
      <c r="D99" s="2"/>
      <c r="E99" s="2"/>
      <c r="F99" s="2"/>
      <c r="G99" s="2"/>
      <c r="H99" s="15"/>
      <c r="I99" s="15"/>
      <c r="J99" s="2"/>
      <c r="K99" s="2"/>
    </row>
    <row r="100" spans="1:13" x14ac:dyDescent="0.2">
      <c r="A100" s="294"/>
      <c r="B100" s="18"/>
      <c r="C100" s="3"/>
      <c r="D100" s="3"/>
      <c r="E100" s="3"/>
      <c r="F100" s="3"/>
      <c r="I100" s="12"/>
      <c r="J100" s="3"/>
      <c r="K100" s="17"/>
    </row>
    <row r="101" spans="1:13" x14ac:dyDescent="0.2">
      <c r="A101" s="294"/>
      <c r="B101" s="11"/>
      <c r="C101" s="3"/>
      <c r="D101" s="3"/>
      <c r="E101" s="3"/>
      <c r="F101" s="3"/>
      <c r="H101" s="12"/>
      <c r="I101" s="12"/>
      <c r="K101" s="44"/>
    </row>
    <row r="102" spans="1:13" x14ac:dyDescent="0.2">
      <c r="A102" s="292"/>
      <c r="B102" s="293"/>
      <c r="C102" s="293"/>
      <c r="D102" s="293"/>
      <c r="E102" s="293"/>
      <c r="F102" s="293"/>
      <c r="G102" s="293"/>
      <c r="H102" s="293"/>
      <c r="I102" s="15"/>
    </row>
    <row r="103" spans="1:13" x14ac:dyDescent="0.2">
      <c r="A103" s="22"/>
      <c r="B103" s="23"/>
      <c r="C103" s="23"/>
      <c r="D103" s="55"/>
      <c r="E103" s="55"/>
      <c r="F103" s="55"/>
      <c r="G103" s="23"/>
      <c r="H103" s="23"/>
      <c r="I103" s="15"/>
    </row>
    <row r="104" spans="1:13" x14ac:dyDescent="0.2">
      <c r="A104" s="294"/>
      <c r="B104" s="9"/>
      <c r="C104" s="2"/>
      <c r="D104" s="2"/>
      <c r="E104" s="2"/>
      <c r="F104" s="2"/>
      <c r="G104" s="2"/>
      <c r="H104" s="15"/>
      <c r="I104" s="15"/>
      <c r="J104" s="2"/>
    </row>
    <row r="105" spans="1:13" x14ac:dyDescent="0.2">
      <c r="A105" s="294"/>
      <c r="B105" s="18"/>
      <c r="C105" s="3"/>
      <c r="D105" s="3"/>
      <c r="E105" s="3"/>
      <c r="F105" s="3"/>
      <c r="I105" s="12"/>
      <c r="J105" s="3"/>
      <c r="K105" s="17"/>
    </row>
    <row r="106" spans="1:13" x14ac:dyDescent="0.2">
      <c r="A106" s="294"/>
      <c r="B106" s="11"/>
      <c r="C106" s="3"/>
      <c r="D106" s="3"/>
      <c r="E106" s="3"/>
      <c r="F106" s="3"/>
      <c r="H106" s="12"/>
      <c r="I106" s="12"/>
      <c r="K106" s="44"/>
    </row>
    <row r="107" spans="1:13" x14ac:dyDescent="0.2">
      <c r="A107" s="292"/>
      <c r="B107" s="293"/>
      <c r="C107" s="293"/>
      <c r="D107" s="293"/>
      <c r="E107" s="293"/>
      <c r="F107" s="293"/>
      <c r="G107" s="293"/>
      <c r="H107" s="293"/>
      <c r="I107" s="15"/>
    </row>
    <row r="108" spans="1:13" x14ac:dyDescent="0.2">
      <c r="A108" s="22"/>
      <c r="B108" s="23"/>
      <c r="C108" s="23"/>
      <c r="D108" s="55"/>
      <c r="E108" s="55"/>
      <c r="F108" s="55"/>
      <c r="G108" s="23"/>
      <c r="H108" s="23"/>
      <c r="I108" s="15"/>
      <c r="M108" s="42"/>
    </row>
    <row r="109" spans="1:13" x14ac:dyDescent="0.2">
      <c r="A109" s="309"/>
      <c r="B109" s="10"/>
      <c r="C109" s="6"/>
      <c r="D109" s="6"/>
      <c r="E109" s="6"/>
      <c r="F109" s="6"/>
      <c r="G109" s="6"/>
      <c r="H109" s="29"/>
      <c r="I109" s="30"/>
      <c r="J109" s="15"/>
      <c r="K109" s="2"/>
      <c r="L109" s="47"/>
    </row>
    <row r="110" spans="1:13" x14ac:dyDescent="0.2">
      <c r="A110" s="310"/>
      <c r="B110" s="11"/>
      <c r="C110" s="3"/>
      <c r="D110" s="3"/>
      <c r="E110" s="3"/>
      <c r="F110" s="3"/>
      <c r="H110" s="12"/>
      <c r="I110" s="15"/>
      <c r="J110" s="26"/>
      <c r="K110" s="4"/>
      <c r="L110" s="45"/>
    </row>
    <row r="111" spans="1:13" x14ac:dyDescent="0.2">
      <c r="A111" s="310"/>
      <c r="B111" s="11"/>
      <c r="C111" s="3"/>
      <c r="D111" s="3"/>
      <c r="E111" s="3"/>
      <c r="F111" s="3"/>
      <c r="H111" s="12"/>
      <c r="I111" s="15"/>
      <c r="J111" s="26"/>
      <c r="K111" s="4"/>
      <c r="L111" s="4"/>
    </row>
    <row r="112" spans="1:13" x14ac:dyDescent="0.2">
      <c r="A112" s="310"/>
      <c r="B112" s="27"/>
      <c r="C112" s="20"/>
      <c r="D112" s="20"/>
      <c r="E112" s="20"/>
      <c r="F112" s="20"/>
      <c r="G112" s="37"/>
      <c r="H112" s="21"/>
      <c r="I112" s="31"/>
      <c r="J112" s="36"/>
      <c r="K112" s="4"/>
      <c r="L112" s="4"/>
    </row>
    <row r="113" spans="1:13" x14ac:dyDescent="0.2">
      <c r="A113" s="310"/>
      <c r="B113" s="11"/>
      <c r="C113" s="3"/>
      <c r="D113" s="3"/>
      <c r="E113" s="3"/>
      <c r="F113" s="3"/>
      <c r="H113" s="12"/>
      <c r="I113" s="15"/>
      <c r="J113" s="26"/>
      <c r="K113" s="4"/>
      <c r="L113" s="4"/>
      <c r="M113" s="8"/>
    </row>
    <row r="114" spans="1:13" x14ac:dyDescent="0.2">
      <c r="A114" s="13"/>
      <c r="B114" s="11"/>
      <c r="C114" s="3"/>
      <c r="D114" s="3"/>
      <c r="E114" s="3"/>
      <c r="F114" s="3"/>
      <c r="H114" s="12"/>
      <c r="I114" s="15"/>
      <c r="J114" s="26"/>
      <c r="K114" s="4"/>
      <c r="L114" s="4"/>
      <c r="M114" s="8"/>
    </row>
    <row r="115" spans="1:13" x14ac:dyDescent="0.2">
      <c r="A115" s="302"/>
      <c r="B115" s="302"/>
      <c r="C115" s="302"/>
      <c r="D115" s="302"/>
      <c r="E115" s="302"/>
      <c r="F115" s="302"/>
      <c r="G115" s="302"/>
      <c r="H115" s="302"/>
      <c r="I115" s="302"/>
      <c r="J115" s="32"/>
      <c r="K115" s="4"/>
    </row>
    <row r="116" spans="1:13" x14ac:dyDescent="0.2">
      <c r="A116" s="302"/>
      <c r="B116" s="302"/>
      <c r="C116" s="302"/>
      <c r="D116" s="302"/>
      <c r="E116" s="302"/>
      <c r="F116" s="302"/>
      <c r="G116" s="302"/>
      <c r="H116" s="302"/>
      <c r="I116" s="302"/>
      <c r="J116" s="33"/>
    </row>
    <row r="117" spans="1:13" x14ac:dyDescent="0.2">
      <c r="A117" s="17"/>
      <c r="B117" s="19"/>
      <c r="C117" s="19"/>
      <c r="D117" s="54"/>
      <c r="E117" s="54"/>
      <c r="F117" s="54"/>
      <c r="G117" s="19"/>
      <c r="H117" s="19"/>
    </row>
    <row r="118" spans="1:13" x14ac:dyDescent="0.2">
      <c r="A118" s="302"/>
      <c r="B118" s="10"/>
      <c r="C118" s="6"/>
      <c r="D118" s="6"/>
      <c r="E118" s="6"/>
      <c r="F118" s="6"/>
      <c r="G118" s="6"/>
      <c r="H118" s="29"/>
      <c r="I118" s="30"/>
      <c r="J118" s="5"/>
      <c r="K118" s="35"/>
      <c r="L118" s="47"/>
    </row>
    <row r="119" spans="1:13" x14ac:dyDescent="0.2">
      <c r="A119" s="308"/>
      <c r="B119" s="11"/>
      <c r="C119" s="20"/>
      <c r="D119" s="20"/>
      <c r="E119" s="20"/>
      <c r="F119" s="20"/>
      <c r="G119" s="19"/>
      <c r="H119" s="19"/>
      <c r="I119" s="12"/>
      <c r="J119" s="26"/>
      <c r="K119" s="4"/>
      <c r="L119" s="45"/>
      <c r="M119" s="32"/>
    </row>
    <row r="120" spans="1:13" x14ac:dyDescent="0.2">
      <c r="A120" s="308"/>
      <c r="B120" s="27"/>
      <c r="C120" s="20"/>
      <c r="D120" s="20"/>
      <c r="E120" s="20"/>
      <c r="F120" s="20"/>
      <c r="G120" s="25"/>
      <c r="H120" s="21"/>
      <c r="I120" s="21"/>
      <c r="J120" s="36"/>
      <c r="K120" s="41"/>
      <c r="L120" s="4"/>
      <c r="M120" s="32"/>
    </row>
    <row r="121" spans="1:13" x14ac:dyDescent="0.2">
      <c r="A121" s="308"/>
      <c r="B121" s="11"/>
      <c r="C121" s="20"/>
      <c r="D121" s="20"/>
      <c r="E121" s="20"/>
      <c r="F121" s="20"/>
      <c r="G121" s="19"/>
      <c r="H121" s="19"/>
      <c r="I121" s="12"/>
      <c r="J121" s="26"/>
      <c r="K121" s="4"/>
      <c r="L121" s="4"/>
    </row>
    <row r="122" spans="1:13" x14ac:dyDescent="0.2">
      <c r="A122" s="17"/>
      <c r="B122" s="11"/>
      <c r="C122" s="3"/>
      <c r="D122" s="3"/>
      <c r="E122" s="3"/>
      <c r="F122" s="3"/>
      <c r="H122" s="12"/>
      <c r="I122" s="12"/>
      <c r="J122" s="26"/>
      <c r="K122" s="4"/>
      <c r="L122" s="4"/>
    </row>
    <row r="123" spans="1:13" x14ac:dyDescent="0.2">
      <c r="A123" s="17"/>
      <c r="B123" s="11"/>
      <c r="C123" s="3"/>
      <c r="D123" s="3"/>
      <c r="E123" s="3"/>
      <c r="F123" s="3"/>
      <c r="H123" s="12"/>
      <c r="I123" s="12"/>
      <c r="J123" s="26"/>
      <c r="K123" s="4"/>
      <c r="L123" s="4"/>
    </row>
    <row r="124" spans="1:13" x14ac:dyDescent="0.2">
      <c r="A124" s="302"/>
      <c r="B124" s="303"/>
      <c r="C124" s="303"/>
      <c r="D124" s="303"/>
      <c r="E124" s="303"/>
      <c r="F124" s="303"/>
      <c r="G124" s="303"/>
      <c r="H124" s="303"/>
      <c r="I124" s="12"/>
      <c r="J124" s="26"/>
      <c r="K124" s="4"/>
    </row>
    <row r="125" spans="1:13" x14ac:dyDescent="0.2">
      <c r="A125" s="302"/>
      <c r="B125" s="303"/>
      <c r="C125" s="303"/>
      <c r="D125" s="303"/>
      <c r="E125" s="303"/>
      <c r="F125" s="303"/>
      <c r="G125" s="303"/>
      <c r="H125" s="303"/>
      <c r="I125" s="28"/>
      <c r="J125" s="33"/>
    </row>
    <row r="126" spans="1:13" x14ac:dyDescent="0.2">
      <c r="B126" s="11"/>
      <c r="H126" s="12"/>
    </row>
    <row r="127" spans="1:13" x14ac:dyDescent="0.2">
      <c r="B127" s="11"/>
      <c r="H127" s="12"/>
    </row>
    <row r="128" spans="1:13" x14ac:dyDescent="0.2">
      <c r="A128" s="2"/>
      <c r="B128" s="11"/>
      <c r="H128" s="12"/>
      <c r="K128" s="32"/>
    </row>
    <row r="129" spans="1:15" x14ac:dyDescent="0.2">
      <c r="A129" s="3"/>
      <c r="B129" s="11"/>
      <c r="H129" s="12"/>
    </row>
    <row r="130" spans="1:15" x14ac:dyDescent="0.2">
      <c r="B130" s="1"/>
      <c r="H130" s="12"/>
      <c r="O130" s="12"/>
    </row>
    <row r="131" spans="1:15" x14ac:dyDescent="0.2">
      <c r="A131" s="3"/>
      <c r="B131" s="1"/>
      <c r="H131" s="12"/>
    </row>
    <row r="132" spans="1:15" x14ac:dyDescent="0.2">
      <c r="B132" s="1"/>
    </row>
    <row r="133" spans="1:15" x14ac:dyDescent="0.2">
      <c r="A133" s="3"/>
    </row>
    <row r="134" spans="1:15" x14ac:dyDescent="0.2">
      <c r="A134" s="3"/>
    </row>
    <row r="137" spans="1:15" x14ac:dyDescent="0.2">
      <c r="A137" s="2"/>
    </row>
    <row r="138" spans="1:15" ht="15.75" customHeight="1" x14ac:dyDescent="0.2">
      <c r="A138" s="304"/>
      <c r="B138" s="304"/>
    </row>
  </sheetData>
  <mergeCells count="54">
    <mergeCell ref="K49:K51"/>
    <mergeCell ref="A9:B9"/>
    <mergeCell ref="L6:M6"/>
    <mergeCell ref="A24:B24"/>
    <mergeCell ref="K36:K44"/>
    <mergeCell ref="L24:N24"/>
    <mergeCell ref="A23:B23"/>
    <mergeCell ref="A21:B21"/>
    <mergeCell ref="A22:B22"/>
    <mergeCell ref="A19:B19"/>
    <mergeCell ref="A20:B20"/>
    <mergeCell ref="A44:A49"/>
    <mergeCell ref="B36:B39"/>
    <mergeCell ref="B43:F43"/>
    <mergeCell ref="B44:F44"/>
    <mergeCell ref="A25:B25"/>
    <mergeCell ref="A5:B5"/>
    <mergeCell ref="A8:B8"/>
    <mergeCell ref="A16:B16"/>
    <mergeCell ref="A17:B17"/>
    <mergeCell ref="A18:B18"/>
    <mergeCell ref="A14:B14"/>
    <mergeCell ref="A15:B15"/>
    <mergeCell ref="A6:B6"/>
    <mergeCell ref="A7:B7"/>
    <mergeCell ref="A12:B12"/>
    <mergeCell ref="A10:B10"/>
    <mergeCell ref="A11:B11"/>
    <mergeCell ref="A13:B13"/>
    <mergeCell ref="A124:H124"/>
    <mergeCell ref="A104:A106"/>
    <mergeCell ref="A138:B138"/>
    <mergeCell ref="A67:A68"/>
    <mergeCell ref="A69:G69"/>
    <mergeCell ref="A99:A101"/>
    <mergeCell ref="A116:I116"/>
    <mergeCell ref="A125:H125"/>
    <mergeCell ref="A118:A121"/>
    <mergeCell ref="A115:I115"/>
    <mergeCell ref="A107:H107"/>
    <mergeCell ref="A97:H97"/>
    <mergeCell ref="A83:A85"/>
    <mergeCell ref="A89:A91"/>
    <mergeCell ref="A102:H102"/>
    <mergeCell ref="A109:A113"/>
    <mergeCell ref="A92:H92"/>
    <mergeCell ref="A94:A96"/>
    <mergeCell ref="A75:A79"/>
    <mergeCell ref="A34:A38"/>
    <mergeCell ref="A52:A55"/>
    <mergeCell ref="B50:F50"/>
    <mergeCell ref="B51:F51"/>
    <mergeCell ref="B55:B57"/>
    <mergeCell ref="B59:B61"/>
  </mergeCells>
  <phoneticPr fontId="17" type="noConversion"/>
  <pageMargins left="0" right="0" top="0" bottom="0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ORÇAMENTÁRIA</vt:lpstr>
      <vt:lpstr>Memorial Custo</vt:lpstr>
      <vt:lpstr>'PLANILHA ORÇAMENTÁRIA'!Area_de_impressao</vt:lpstr>
      <vt:lpstr>'PLANILHA ORÇAMENTÁRIA'!Titulos_de_impressao</vt:lpstr>
    </vt:vector>
  </TitlesOfParts>
  <Company>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Roberto</dc:creator>
  <cp:lastModifiedBy>Gilson Ribeiro Xavier</cp:lastModifiedBy>
  <cp:lastPrinted>2017-07-05T21:01:08Z</cp:lastPrinted>
  <dcterms:created xsi:type="dcterms:W3CDTF">2011-08-25T13:43:58Z</dcterms:created>
  <dcterms:modified xsi:type="dcterms:W3CDTF">2017-07-05T21:01:10Z</dcterms:modified>
</cp:coreProperties>
</file>